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VO UV 2019\MFI\Liptovská Teplá\Zaslať na obec\"/>
    </mc:Choice>
  </mc:AlternateContent>
  <xr:revisionPtr revIDLastSave="0" documentId="8_{5FF454E9-75FC-4DE9-B204-3B1623647F4B}" xr6:coauthVersionLast="36" xr6:coauthVersionMax="36" xr10:uidLastSave="{00000000-0000-0000-0000-000000000000}"/>
  <bookViews>
    <workbookView xWindow="-15" yWindow="-15" windowWidth="14520" windowHeight="13050" xr2:uid="{00000000-000D-0000-FFFF-FFFF00000000}"/>
  </bookViews>
  <sheets>
    <sheet name="Stavba" sheetId="1" r:id="rId1"/>
    <sheet name="VzorPolozky" sheetId="10" state="hidden" r:id="rId2"/>
    <sheet name="10 1-2019 Pol" sheetId="12" r:id="rId3"/>
    <sheet name="10 2-2019 Pol" sheetId="13" r:id="rId4"/>
  </sheets>
  <externalReferences>
    <externalReference r:id="rId5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'10 1-2019 Pol'!$B$2:$V$135</definedName>
    <definedName name="_xlnm.Print_Area" localSheetId="3">'10 2-2019 Pol'!$B$2:$V$80</definedName>
    <definedName name="_xlnm.Print_Area" localSheetId="0">Stavba!$A$1:$J$61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117" i="12" l="1"/>
  <c r="F120" i="12" s="1"/>
  <c r="F56" i="12"/>
  <c r="F55" i="12" s="1"/>
  <c r="F57" i="12"/>
  <c r="F12" i="12"/>
  <c r="F114" i="12" l="1"/>
  <c r="F86" i="12"/>
  <c r="F85" i="12" s="1"/>
  <c r="F93" i="12"/>
  <c r="F100" i="12"/>
  <c r="F99" i="12" s="1"/>
  <c r="F98" i="12"/>
  <c r="F91" i="12"/>
  <c r="F88" i="12"/>
  <c r="F87" i="12" s="1"/>
  <c r="F10" i="12"/>
  <c r="F9" i="12" s="1"/>
  <c r="F53" i="12"/>
  <c r="F52" i="12" s="1"/>
  <c r="F51" i="12"/>
  <c r="F49" i="12"/>
  <c r="F48" i="12" s="1"/>
  <c r="F45" i="12"/>
  <c r="F44" i="12" s="1"/>
  <c r="F47" i="12"/>
  <c r="F46" i="12" s="1"/>
  <c r="F50" i="12"/>
  <c r="V51" i="12"/>
  <c r="R51" i="12"/>
  <c r="P51" i="12"/>
  <c r="N51" i="12"/>
  <c r="L51" i="12"/>
  <c r="J51" i="12"/>
  <c r="V43" i="12"/>
  <c r="R43" i="12"/>
  <c r="P43" i="12"/>
  <c r="N43" i="12"/>
  <c r="L43" i="12"/>
  <c r="J43" i="12"/>
  <c r="F40" i="12"/>
  <c r="F23" i="12"/>
  <c r="F22" i="12"/>
  <c r="F15" i="12"/>
  <c r="F11" i="12" s="1"/>
  <c r="F18" i="12" s="1"/>
  <c r="F17" i="12" s="1"/>
  <c r="F126" i="12"/>
  <c r="F116" i="12"/>
  <c r="F113" i="12"/>
  <c r="F112" i="12"/>
  <c r="F97" i="12"/>
  <c r="F95" i="12"/>
  <c r="F92" i="12"/>
  <c r="F35" i="12"/>
  <c r="F24" i="12"/>
  <c r="F34" i="12"/>
  <c r="F32" i="12" s="1"/>
  <c r="F27" i="12"/>
  <c r="F26" i="12" s="1"/>
  <c r="F28" i="12" s="1"/>
  <c r="F20" i="12"/>
  <c r="F19" i="12" s="1"/>
  <c r="F115" i="12" l="1"/>
  <c r="F119" i="12"/>
  <c r="F118" i="12" s="1"/>
  <c r="F30" i="12"/>
  <c r="F31" i="12" s="1"/>
  <c r="F21" i="12"/>
  <c r="F25" i="12" s="1"/>
  <c r="F90" i="12"/>
  <c r="F42" i="12"/>
  <c r="N28" i="12"/>
  <c r="N129" i="12"/>
  <c r="N82" i="12"/>
  <c r="N90" i="12"/>
  <c r="N96" i="12"/>
  <c r="N11" i="12"/>
  <c r="N17" i="12"/>
  <c r="N19" i="12"/>
  <c r="N30" i="12"/>
  <c r="N34" i="12"/>
  <c r="N24" i="13"/>
  <c r="AD79" i="13"/>
  <c r="J9" i="13"/>
  <c r="L9" i="13"/>
  <c r="P9" i="13"/>
  <c r="R9" i="13"/>
  <c r="R24" i="13"/>
  <c r="V9" i="13"/>
  <c r="V24" i="13"/>
  <c r="N10" i="13"/>
  <c r="J10" i="13"/>
  <c r="L10" i="13"/>
  <c r="P10" i="13"/>
  <c r="P24" i="13"/>
  <c r="R10" i="13"/>
  <c r="V10" i="13"/>
  <c r="N11" i="13"/>
  <c r="J11" i="13"/>
  <c r="L11" i="13"/>
  <c r="P11" i="13"/>
  <c r="R11" i="13"/>
  <c r="V11" i="13"/>
  <c r="N12" i="13"/>
  <c r="J12" i="13"/>
  <c r="L12" i="13"/>
  <c r="P12" i="13"/>
  <c r="R12" i="13"/>
  <c r="V12" i="13"/>
  <c r="N13" i="13"/>
  <c r="J13" i="13"/>
  <c r="L13" i="13"/>
  <c r="L24" i="13"/>
  <c r="P13" i="13"/>
  <c r="R13" i="13"/>
  <c r="V13" i="13"/>
  <c r="N14" i="13"/>
  <c r="J14" i="13"/>
  <c r="L14" i="13"/>
  <c r="P14" i="13"/>
  <c r="R14" i="13"/>
  <c r="V14" i="13"/>
  <c r="J15" i="13"/>
  <c r="L15" i="13"/>
  <c r="N15" i="13"/>
  <c r="P15" i="13"/>
  <c r="R15" i="13"/>
  <c r="V15" i="13"/>
  <c r="N16" i="13"/>
  <c r="J16" i="13"/>
  <c r="L16" i="13"/>
  <c r="P16" i="13"/>
  <c r="R16" i="13"/>
  <c r="V16" i="13"/>
  <c r="N17" i="13"/>
  <c r="J17" i="13"/>
  <c r="L17" i="13"/>
  <c r="P17" i="13"/>
  <c r="R17" i="13"/>
  <c r="V17" i="13"/>
  <c r="N18" i="13"/>
  <c r="J18" i="13"/>
  <c r="L18" i="13"/>
  <c r="P18" i="13"/>
  <c r="R18" i="13"/>
  <c r="V18" i="13"/>
  <c r="N19" i="13"/>
  <c r="J19" i="13"/>
  <c r="L19" i="13"/>
  <c r="P19" i="13"/>
  <c r="R19" i="13"/>
  <c r="V19" i="13"/>
  <c r="N20" i="13"/>
  <c r="J20" i="13"/>
  <c r="J24" i="13"/>
  <c r="L20" i="13"/>
  <c r="P20" i="13"/>
  <c r="R20" i="13"/>
  <c r="V20" i="13"/>
  <c r="N21" i="13"/>
  <c r="J21" i="13"/>
  <c r="L21" i="13"/>
  <c r="P21" i="13"/>
  <c r="R21" i="13"/>
  <c r="V21" i="13"/>
  <c r="N22" i="13"/>
  <c r="J22" i="13"/>
  <c r="L22" i="13"/>
  <c r="P22" i="13"/>
  <c r="R22" i="13"/>
  <c r="V22" i="13"/>
  <c r="N23" i="13"/>
  <c r="J23" i="13"/>
  <c r="L23" i="13"/>
  <c r="P23" i="13"/>
  <c r="R23" i="13"/>
  <c r="V23" i="13"/>
  <c r="N25" i="13"/>
  <c r="J25" i="13"/>
  <c r="L25" i="13"/>
  <c r="P25" i="13"/>
  <c r="R25" i="13"/>
  <c r="V25" i="13"/>
  <c r="N26" i="13"/>
  <c r="J26" i="13"/>
  <c r="L26" i="13"/>
  <c r="P26" i="13"/>
  <c r="R26" i="13"/>
  <c r="V26" i="13"/>
  <c r="N27" i="13"/>
  <c r="J27" i="13"/>
  <c r="L27" i="13"/>
  <c r="P27" i="13"/>
  <c r="R27" i="13"/>
  <c r="V27" i="13"/>
  <c r="N28" i="13"/>
  <c r="J28" i="13"/>
  <c r="L28" i="13"/>
  <c r="P28" i="13"/>
  <c r="R28" i="13"/>
  <c r="V28" i="13"/>
  <c r="N29" i="13"/>
  <c r="J29" i="13"/>
  <c r="L29" i="13"/>
  <c r="P29" i="13"/>
  <c r="R29" i="13"/>
  <c r="V29" i="13"/>
  <c r="N30" i="13"/>
  <c r="J30" i="13"/>
  <c r="L30" i="13"/>
  <c r="P30" i="13"/>
  <c r="R30" i="13"/>
  <c r="V30" i="13"/>
  <c r="J31" i="13"/>
  <c r="L31" i="13"/>
  <c r="N31" i="13"/>
  <c r="P31" i="13"/>
  <c r="R31" i="13"/>
  <c r="V31" i="13"/>
  <c r="J32" i="13"/>
  <c r="L32" i="13"/>
  <c r="N32" i="13"/>
  <c r="P32" i="13"/>
  <c r="R32" i="13"/>
  <c r="V32" i="13"/>
  <c r="N33" i="13"/>
  <c r="J33" i="13"/>
  <c r="L33" i="13"/>
  <c r="P33" i="13"/>
  <c r="R33" i="13"/>
  <c r="V33" i="13"/>
  <c r="N34" i="13"/>
  <c r="J34" i="13"/>
  <c r="L34" i="13"/>
  <c r="P34" i="13"/>
  <c r="R34" i="13"/>
  <c r="V34" i="13"/>
  <c r="N35" i="13"/>
  <c r="J35" i="13"/>
  <c r="L35" i="13"/>
  <c r="P35" i="13"/>
  <c r="R35" i="13"/>
  <c r="V35" i="13"/>
  <c r="N36" i="13"/>
  <c r="J36" i="13"/>
  <c r="L36" i="13"/>
  <c r="P36" i="13"/>
  <c r="R36" i="13"/>
  <c r="V36" i="13"/>
  <c r="N37" i="13"/>
  <c r="J37" i="13"/>
  <c r="L37" i="13"/>
  <c r="P37" i="13"/>
  <c r="R37" i="13"/>
  <c r="V37" i="13"/>
  <c r="N38" i="13"/>
  <c r="J38" i="13"/>
  <c r="L38" i="13"/>
  <c r="P38" i="13"/>
  <c r="R38" i="13"/>
  <c r="V38" i="13"/>
  <c r="J39" i="13"/>
  <c r="L39" i="13"/>
  <c r="N39" i="13"/>
  <c r="P39" i="13"/>
  <c r="R39" i="13"/>
  <c r="V39" i="13"/>
  <c r="N40" i="13"/>
  <c r="J40" i="13"/>
  <c r="L40" i="13"/>
  <c r="P40" i="13"/>
  <c r="R40" i="13"/>
  <c r="V40" i="13"/>
  <c r="N41" i="13"/>
  <c r="J41" i="13"/>
  <c r="L41" i="13"/>
  <c r="P41" i="13"/>
  <c r="R41" i="13"/>
  <c r="V41" i="13"/>
  <c r="N42" i="13"/>
  <c r="J42" i="13"/>
  <c r="L42" i="13"/>
  <c r="P42" i="13"/>
  <c r="R42" i="13"/>
  <c r="V42" i="13"/>
  <c r="N43" i="13"/>
  <c r="J43" i="13"/>
  <c r="L43" i="13"/>
  <c r="P43" i="13"/>
  <c r="R43" i="13"/>
  <c r="V43" i="13"/>
  <c r="N44" i="13"/>
  <c r="J44" i="13"/>
  <c r="L44" i="13"/>
  <c r="P44" i="13"/>
  <c r="R44" i="13"/>
  <c r="V44" i="13"/>
  <c r="N45" i="13"/>
  <c r="J45" i="13"/>
  <c r="L45" i="13"/>
  <c r="P45" i="13"/>
  <c r="R45" i="13"/>
  <c r="V45" i="13"/>
  <c r="N46" i="13"/>
  <c r="J46" i="13"/>
  <c r="L46" i="13"/>
  <c r="P46" i="13"/>
  <c r="R46" i="13"/>
  <c r="V46" i="13"/>
  <c r="N47" i="13"/>
  <c r="J47" i="13"/>
  <c r="L47" i="13"/>
  <c r="P47" i="13"/>
  <c r="R47" i="13"/>
  <c r="V47" i="13"/>
  <c r="N48" i="13"/>
  <c r="J48" i="13"/>
  <c r="L48" i="13"/>
  <c r="P48" i="13"/>
  <c r="R48" i="13"/>
  <c r="V48" i="13"/>
  <c r="N49" i="13"/>
  <c r="J49" i="13"/>
  <c r="L49" i="13"/>
  <c r="P49" i="13"/>
  <c r="R49" i="13"/>
  <c r="V49" i="13"/>
  <c r="N50" i="13"/>
  <c r="J50" i="13"/>
  <c r="L50" i="13"/>
  <c r="P50" i="13"/>
  <c r="R50" i="13"/>
  <c r="V50" i="13"/>
  <c r="N51" i="13"/>
  <c r="J51" i="13"/>
  <c r="L51" i="13"/>
  <c r="P51" i="13"/>
  <c r="R51" i="13"/>
  <c r="V51" i="13"/>
  <c r="N52" i="13"/>
  <c r="J52" i="13"/>
  <c r="L52" i="13"/>
  <c r="P52" i="13"/>
  <c r="R52" i="13"/>
  <c r="V52" i="13"/>
  <c r="N53" i="13"/>
  <c r="J53" i="13"/>
  <c r="L53" i="13"/>
  <c r="P53" i="13"/>
  <c r="R53" i="13"/>
  <c r="V53" i="13"/>
  <c r="N54" i="13"/>
  <c r="J54" i="13"/>
  <c r="L54" i="13"/>
  <c r="P54" i="13"/>
  <c r="R54" i="13"/>
  <c r="V54" i="13"/>
  <c r="N55" i="13"/>
  <c r="J55" i="13"/>
  <c r="L55" i="13"/>
  <c r="P55" i="13"/>
  <c r="R55" i="13"/>
  <c r="V55" i="13"/>
  <c r="N56" i="13"/>
  <c r="J56" i="13"/>
  <c r="L56" i="13"/>
  <c r="P56" i="13"/>
  <c r="R56" i="13"/>
  <c r="V56" i="13"/>
  <c r="N57" i="13"/>
  <c r="J57" i="13"/>
  <c r="L57" i="13"/>
  <c r="P57" i="13"/>
  <c r="R57" i="13"/>
  <c r="V57" i="13"/>
  <c r="N58" i="13"/>
  <c r="J58" i="13"/>
  <c r="L58" i="13"/>
  <c r="P58" i="13"/>
  <c r="R58" i="13"/>
  <c r="V58" i="13"/>
  <c r="N59" i="13"/>
  <c r="J59" i="13"/>
  <c r="L59" i="13"/>
  <c r="P59" i="13"/>
  <c r="R59" i="13"/>
  <c r="V59" i="13"/>
  <c r="N60" i="13"/>
  <c r="J60" i="13"/>
  <c r="L60" i="13"/>
  <c r="P60" i="13"/>
  <c r="R60" i="13"/>
  <c r="V60" i="13"/>
  <c r="N61" i="13"/>
  <c r="J61" i="13"/>
  <c r="L61" i="13"/>
  <c r="P61" i="13"/>
  <c r="R61" i="13"/>
  <c r="V61" i="13"/>
  <c r="N62" i="13"/>
  <c r="J62" i="13"/>
  <c r="L62" i="13"/>
  <c r="P62" i="13"/>
  <c r="R62" i="13"/>
  <c r="V62" i="13"/>
  <c r="N63" i="13"/>
  <c r="J63" i="13"/>
  <c r="L63" i="13"/>
  <c r="P63" i="13"/>
  <c r="R63" i="13"/>
  <c r="V63" i="13"/>
  <c r="N64" i="13"/>
  <c r="J64" i="13"/>
  <c r="L64" i="13"/>
  <c r="P64" i="13"/>
  <c r="R64" i="13"/>
  <c r="V64" i="13"/>
  <c r="N65" i="13"/>
  <c r="J65" i="13"/>
  <c r="L65" i="13"/>
  <c r="P65" i="13"/>
  <c r="R65" i="13"/>
  <c r="V65" i="13"/>
  <c r="N66" i="13"/>
  <c r="J66" i="13"/>
  <c r="L66" i="13"/>
  <c r="P66" i="13"/>
  <c r="R66" i="13"/>
  <c r="V66" i="13"/>
  <c r="N68" i="13"/>
  <c r="J68" i="13"/>
  <c r="L68" i="13"/>
  <c r="P68" i="13"/>
  <c r="R68" i="13"/>
  <c r="V68" i="13"/>
  <c r="N69" i="13"/>
  <c r="J69" i="13"/>
  <c r="L69" i="13"/>
  <c r="P69" i="13"/>
  <c r="R69" i="13"/>
  <c r="V69" i="13"/>
  <c r="N70" i="13"/>
  <c r="J70" i="13"/>
  <c r="L70" i="13"/>
  <c r="P70" i="13"/>
  <c r="R70" i="13"/>
  <c r="V70" i="13"/>
  <c r="N71" i="13"/>
  <c r="J71" i="13"/>
  <c r="L71" i="13"/>
  <c r="P71" i="13"/>
  <c r="R71" i="13"/>
  <c r="V71" i="13"/>
  <c r="N72" i="13"/>
  <c r="J72" i="13"/>
  <c r="L72" i="13"/>
  <c r="P72" i="13"/>
  <c r="R72" i="13"/>
  <c r="V72" i="13"/>
  <c r="N73" i="13"/>
  <c r="J73" i="13"/>
  <c r="L73" i="13"/>
  <c r="P73" i="13"/>
  <c r="R73" i="13"/>
  <c r="V73" i="13"/>
  <c r="N74" i="13"/>
  <c r="J74" i="13"/>
  <c r="L74" i="13"/>
  <c r="P74" i="13"/>
  <c r="R74" i="13"/>
  <c r="V74" i="13"/>
  <c r="N75" i="13"/>
  <c r="J75" i="13"/>
  <c r="L75" i="13"/>
  <c r="P75" i="13"/>
  <c r="R75" i="13"/>
  <c r="V75" i="13"/>
  <c r="N76" i="13"/>
  <c r="J76" i="13"/>
  <c r="L76" i="13"/>
  <c r="P76" i="13"/>
  <c r="R76" i="13"/>
  <c r="V76" i="13"/>
  <c r="N77" i="13"/>
  <c r="J77" i="13"/>
  <c r="L77" i="13"/>
  <c r="P77" i="13"/>
  <c r="R77" i="13"/>
  <c r="V77" i="13"/>
  <c r="AE205" i="12"/>
  <c r="BC133" i="12"/>
  <c r="BC130" i="12"/>
  <c r="BC128" i="12"/>
  <c r="BC126" i="12"/>
  <c r="BC119" i="12"/>
  <c r="BC118" i="12"/>
  <c r="BC116" i="12"/>
  <c r="BC115" i="12"/>
  <c r="BC114" i="12"/>
  <c r="BC113" i="12"/>
  <c r="BC112" i="12"/>
  <c r="BC111" i="12"/>
  <c r="BC110" i="12"/>
  <c r="J11" i="12"/>
  <c r="L11" i="12"/>
  <c r="P11" i="12"/>
  <c r="R11" i="12"/>
  <c r="V11" i="12"/>
  <c r="J17" i="12"/>
  <c r="L17" i="12"/>
  <c r="P17" i="12"/>
  <c r="R17" i="12"/>
  <c r="V17" i="12"/>
  <c r="J19" i="12"/>
  <c r="L19" i="12"/>
  <c r="P19" i="12"/>
  <c r="R19" i="12"/>
  <c r="V19" i="12"/>
  <c r="J28" i="12"/>
  <c r="L28" i="12"/>
  <c r="P28" i="12"/>
  <c r="R28" i="12"/>
  <c r="V28" i="12"/>
  <c r="J30" i="12"/>
  <c r="L30" i="12"/>
  <c r="P30" i="12"/>
  <c r="R30" i="12"/>
  <c r="V30" i="12"/>
  <c r="J34" i="12"/>
  <c r="L34" i="12"/>
  <c r="P34" i="12"/>
  <c r="R34" i="12"/>
  <c r="V34" i="12"/>
  <c r="N37" i="12"/>
  <c r="J37" i="12"/>
  <c r="L37" i="12"/>
  <c r="P37" i="12"/>
  <c r="R37" i="12"/>
  <c r="V37" i="12"/>
  <c r="N41" i="12"/>
  <c r="J41" i="12"/>
  <c r="L41" i="12"/>
  <c r="P41" i="12"/>
  <c r="R41" i="12"/>
  <c r="V41" i="12"/>
  <c r="N54" i="12"/>
  <c r="J54" i="12"/>
  <c r="L54" i="12"/>
  <c r="P54" i="12"/>
  <c r="R54" i="12"/>
  <c r="V54" i="12"/>
  <c r="N59" i="12"/>
  <c r="J59" i="12"/>
  <c r="L59" i="12"/>
  <c r="P59" i="12"/>
  <c r="R59" i="12"/>
  <c r="V59" i="12"/>
  <c r="N61" i="12"/>
  <c r="J61" i="12"/>
  <c r="L61" i="12"/>
  <c r="P61" i="12"/>
  <c r="R61" i="12"/>
  <c r="V61" i="12"/>
  <c r="J69" i="12"/>
  <c r="L69" i="12"/>
  <c r="P69" i="12"/>
  <c r="R69" i="12"/>
  <c r="V69" i="12"/>
  <c r="J77" i="12"/>
  <c r="L77" i="12"/>
  <c r="P77" i="12"/>
  <c r="R77" i="12"/>
  <c r="V77" i="12"/>
  <c r="N78" i="12"/>
  <c r="J78" i="12"/>
  <c r="L78" i="12"/>
  <c r="P78" i="12"/>
  <c r="R78" i="12"/>
  <c r="V78" i="12"/>
  <c r="N80" i="12"/>
  <c r="N79" i="12" s="1"/>
  <c r="J80" i="12"/>
  <c r="J79" i="12" s="1"/>
  <c r="L80" i="12"/>
  <c r="L79" i="12" s="1"/>
  <c r="P80" i="12"/>
  <c r="P79" i="12" s="1"/>
  <c r="R80" i="12"/>
  <c r="R79" i="12" s="1"/>
  <c r="V80" i="12"/>
  <c r="V79" i="12" s="1"/>
  <c r="J82" i="12"/>
  <c r="L82" i="12"/>
  <c r="P82" i="12"/>
  <c r="R82" i="12"/>
  <c r="V82" i="12"/>
  <c r="J90" i="12"/>
  <c r="L90" i="12"/>
  <c r="P90" i="12"/>
  <c r="R90" i="12"/>
  <c r="V90" i="12"/>
  <c r="N95" i="12"/>
  <c r="J95" i="12"/>
  <c r="L95" i="12"/>
  <c r="P95" i="12"/>
  <c r="R95" i="12"/>
  <c r="V95" i="12"/>
  <c r="J96" i="12"/>
  <c r="L96" i="12"/>
  <c r="P96" i="12"/>
  <c r="R96" i="12"/>
  <c r="V96" i="12"/>
  <c r="N97" i="12"/>
  <c r="J97" i="12"/>
  <c r="L97" i="12"/>
  <c r="P97" i="12"/>
  <c r="R97" i="12"/>
  <c r="V97" i="12"/>
  <c r="N102" i="12"/>
  <c r="J102" i="12"/>
  <c r="L102" i="12"/>
  <c r="P102" i="12"/>
  <c r="R102" i="12"/>
  <c r="V102" i="12"/>
  <c r="N103" i="12"/>
  <c r="J103" i="12"/>
  <c r="L103" i="12"/>
  <c r="P103" i="12"/>
  <c r="R103" i="12"/>
  <c r="V103" i="12"/>
  <c r="N104" i="12"/>
  <c r="J104" i="12"/>
  <c r="L104" i="12"/>
  <c r="P104" i="12"/>
  <c r="R104" i="12"/>
  <c r="V104" i="12"/>
  <c r="N105" i="12"/>
  <c r="J105" i="12"/>
  <c r="L105" i="12"/>
  <c r="P105" i="12"/>
  <c r="R105" i="12"/>
  <c r="V105" i="12"/>
  <c r="N106" i="12"/>
  <c r="J106" i="12"/>
  <c r="L106" i="12"/>
  <c r="P106" i="12"/>
  <c r="R106" i="12"/>
  <c r="V106" i="12"/>
  <c r="J112" i="12"/>
  <c r="L112" i="12"/>
  <c r="P112" i="12"/>
  <c r="R112" i="12"/>
  <c r="V112" i="12"/>
  <c r="J114" i="12"/>
  <c r="L114" i="12"/>
  <c r="P114" i="12"/>
  <c r="R114" i="12"/>
  <c r="V114" i="12"/>
  <c r="N116" i="12"/>
  <c r="J116" i="12"/>
  <c r="L116" i="12"/>
  <c r="P116" i="12"/>
  <c r="R116" i="12"/>
  <c r="V116" i="12"/>
  <c r="J121" i="12"/>
  <c r="L121" i="12"/>
  <c r="P121" i="12"/>
  <c r="R121" i="12"/>
  <c r="V121" i="12"/>
  <c r="N123" i="12"/>
  <c r="J123" i="12"/>
  <c r="L123" i="12"/>
  <c r="P123" i="12"/>
  <c r="R123" i="12"/>
  <c r="V123" i="12"/>
  <c r="N125" i="12"/>
  <c r="J125" i="12"/>
  <c r="L125" i="12"/>
  <c r="P125" i="12"/>
  <c r="R125" i="12"/>
  <c r="V125" i="12"/>
  <c r="N127" i="12"/>
  <c r="N126" i="12" s="1"/>
  <c r="J127" i="12"/>
  <c r="J126" i="12" s="1"/>
  <c r="L127" i="12"/>
  <c r="L126" i="12" s="1"/>
  <c r="P127" i="12"/>
  <c r="P126" i="12" s="1"/>
  <c r="R127" i="12"/>
  <c r="R126" i="12" s="1"/>
  <c r="V127" i="12"/>
  <c r="V126" i="12" s="1"/>
  <c r="J129" i="12"/>
  <c r="L129" i="12"/>
  <c r="P129" i="12"/>
  <c r="R129" i="12"/>
  <c r="V129" i="12"/>
  <c r="N131" i="12"/>
  <c r="J131" i="12"/>
  <c r="L131" i="12"/>
  <c r="P131" i="12"/>
  <c r="R131" i="12"/>
  <c r="V131" i="12"/>
  <c r="N132" i="12"/>
  <c r="J132" i="12"/>
  <c r="L132" i="12"/>
  <c r="P132" i="12"/>
  <c r="R132" i="12"/>
  <c r="V132" i="12"/>
  <c r="N133" i="12"/>
  <c r="J133" i="12"/>
  <c r="L133" i="12"/>
  <c r="P133" i="12"/>
  <c r="R133" i="12"/>
  <c r="V133" i="12"/>
  <c r="N134" i="12"/>
  <c r="J134" i="12"/>
  <c r="L134" i="12"/>
  <c r="P134" i="12"/>
  <c r="R134" i="12"/>
  <c r="V134" i="12"/>
  <c r="I20" i="1"/>
  <c r="I18" i="1"/>
  <c r="I17" i="1"/>
  <c r="J28" i="1"/>
  <c r="J26" i="1"/>
  <c r="G38" i="1"/>
  <c r="J23" i="1"/>
  <c r="J24" i="1"/>
  <c r="J25" i="1"/>
  <c r="J27" i="1"/>
  <c r="E24" i="1"/>
  <c r="E26" i="1"/>
  <c r="R135" i="12"/>
  <c r="V135" i="12"/>
  <c r="P135" i="12"/>
  <c r="J135" i="12"/>
  <c r="N112" i="12"/>
  <c r="L135" i="12"/>
  <c r="N135" i="12"/>
  <c r="V8" i="13" l="1"/>
  <c r="L8" i="13"/>
  <c r="L67" i="13"/>
  <c r="R8" i="13"/>
  <c r="P67" i="13"/>
  <c r="V67" i="13"/>
  <c r="J67" i="13"/>
  <c r="J8" i="13"/>
  <c r="R67" i="13"/>
  <c r="P8" i="13"/>
  <c r="F41" i="12"/>
  <c r="N9" i="13"/>
  <c r="N8" i="13" s="1"/>
  <c r="V109" i="12"/>
  <c r="V108" i="12" s="1"/>
  <c r="F29" i="12"/>
  <c r="J31" i="12" s="1"/>
  <c r="J109" i="12"/>
  <c r="J108" i="12" s="1"/>
  <c r="P109" i="12"/>
  <c r="P108" i="12" s="1"/>
  <c r="R109" i="12"/>
  <c r="R108" i="12" s="1"/>
  <c r="N69" i="12"/>
  <c r="L109" i="12"/>
  <c r="L108" i="12" s="1"/>
  <c r="N114" i="12"/>
  <c r="I58" i="1"/>
  <c r="N109" i="12"/>
  <c r="N108" i="12" s="1"/>
  <c r="N77" i="12"/>
  <c r="I52" i="1"/>
  <c r="I59" i="1"/>
  <c r="P68" i="12"/>
  <c r="L68" i="12"/>
  <c r="V68" i="12"/>
  <c r="R68" i="12"/>
  <c r="J68" i="12"/>
  <c r="L21" i="12"/>
  <c r="N67" i="13"/>
  <c r="N121" i="12"/>
  <c r="AE79" i="13"/>
  <c r="R21" i="12"/>
  <c r="V21" i="12"/>
  <c r="P21" i="12"/>
  <c r="J21" i="12"/>
  <c r="I55" i="1" l="1"/>
  <c r="V31" i="12"/>
  <c r="P31" i="12"/>
  <c r="L31" i="12"/>
  <c r="I56" i="1"/>
  <c r="I54" i="1"/>
  <c r="I53" i="1"/>
  <c r="I50" i="1"/>
  <c r="I49" i="1"/>
  <c r="N31" i="12"/>
  <c r="R31" i="12"/>
  <c r="N68" i="12"/>
  <c r="I19" i="1"/>
  <c r="I57" i="1"/>
  <c r="L27" i="12"/>
  <c r="N27" i="12"/>
  <c r="J27" i="12"/>
  <c r="V27" i="12"/>
  <c r="R27" i="12"/>
  <c r="P27" i="12"/>
  <c r="P33" i="12"/>
  <c r="J33" i="12"/>
  <c r="V33" i="12"/>
  <c r="R33" i="12"/>
  <c r="L33" i="12"/>
  <c r="G41" i="1"/>
  <c r="N21" i="12"/>
  <c r="L8" i="12" l="1"/>
  <c r="V8" i="12"/>
  <c r="N33" i="12"/>
  <c r="N8" i="12" s="1"/>
  <c r="J8" i="12"/>
  <c r="R8" i="12"/>
  <c r="P8" i="12"/>
  <c r="H41" i="1"/>
  <c r="I41" i="1" s="1"/>
  <c r="G23" i="1"/>
  <c r="I51" i="1" l="1"/>
  <c r="G24" i="1"/>
  <c r="G40" i="1" l="1"/>
  <c r="G42" i="1" s="1"/>
  <c r="G39" i="1" s="1"/>
  <c r="AF205" i="12"/>
  <c r="I60" i="1"/>
  <c r="I16" i="1"/>
  <c r="I21" i="1" s="1"/>
  <c r="G25" i="1" s="1"/>
  <c r="G26" i="1" s="1"/>
  <c r="G29" i="1" l="1"/>
  <c r="J58" i="1"/>
  <c r="J59" i="1"/>
  <c r="J52" i="1"/>
  <c r="J54" i="1"/>
  <c r="J56" i="1"/>
  <c r="J57" i="1"/>
  <c r="J50" i="1"/>
  <c r="J53" i="1"/>
  <c r="J55" i="1"/>
  <c r="J51" i="1"/>
  <c r="J49" i="1"/>
  <c r="G28" i="1"/>
  <c r="H40" i="1"/>
  <c r="H39" i="1"/>
  <c r="I39" i="1" s="1"/>
  <c r="I40" i="1" l="1"/>
  <c r="I42" i="1" s="1"/>
  <c r="H42" i="1"/>
  <c r="J60" i="1"/>
  <c r="J40" i="1" l="1"/>
  <c r="J39" i="1"/>
  <c r="J42" i="1" s="1"/>
  <c r="J41" i="1"/>
</calcChain>
</file>

<file path=xl/sharedStrings.xml><?xml version="1.0" encoding="utf-8"?>
<sst xmlns="http://schemas.openxmlformats.org/spreadsheetml/2006/main" count="829" uniqueCount="368">
  <si>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</si>
  <si>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</si>
  <si>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</si>
  <si>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</si>
  <si>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</si>
  <si>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</si>
  <si>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</si>
  <si>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</si>
  <si>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</si>
  <si>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</si>
  <si>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</si>
  <si>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</si>
  <si>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</si>
  <si>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</si>
  <si>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</si>
  <si>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</si>
  <si>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</si>
  <si>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</si>
  <si>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</si>
  <si>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</si>
  <si>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</si>
  <si>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</si>
  <si>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</si>
  <si>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</si>
  <si>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</si>
  <si>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</si>
  <si>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</si>
  <si>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</si>
  <si>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</si>
  <si>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</si>
  <si>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</si>
  <si>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</si>
  <si>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</si>
  <si>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</si>
  <si>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</si>
  <si>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</si>
  <si>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</si>
  <si>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</si>
  <si>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</si>
  <si>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Stavba</t>
  </si>
  <si>
    <t>01</t>
  </si>
  <si>
    <t>02</t>
  </si>
  <si>
    <t>Umelé osvetlenie</t>
  </si>
  <si>
    <t>Celkem za stavbu</t>
  </si>
  <si>
    <t>EUR</t>
  </si>
  <si>
    <t>Typ dílu</t>
  </si>
  <si>
    <t>1</t>
  </si>
  <si>
    <t>Zemní práce</t>
  </si>
  <si>
    <t>2</t>
  </si>
  <si>
    <t>Základy a zvláštní zakládání</t>
  </si>
  <si>
    <t>471</t>
  </si>
  <si>
    <t>Umělé povrchy</t>
  </si>
  <si>
    <t>5</t>
  </si>
  <si>
    <t>8</t>
  </si>
  <si>
    <t>Trubní vedení</t>
  </si>
  <si>
    <t>913</t>
  </si>
  <si>
    <t>Vybavení sportovišť</t>
  </si>
  <si>
    <t>914</t>
  </si>
  <si>
    <t>Oplocení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</si>
  <si>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</si>
  <si>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</si>
  <si>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</si>
  <si>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</si>
  <si>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</si>
  <si>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</si>
  <si>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</si>
  <si>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</si>
  <si>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</si>
  <si>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</si>
  <si>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</si>
  <si>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</si>
  <si>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</si>
  <si>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</si>
  <si>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</si>
  <si>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</si>
  <si>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</si>
  <si>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</si>
  <si>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</si>
  <si>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</si>
  <si>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</si>
  <si>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</si>
  <si>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</si>
  <si>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</si>
  <si>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</si>
  <si>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</si>
  <si>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</si>
  <si>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</si>
  <si>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m3</t>
  </si>
  <si>
    <t>POL1_0</t>
  </si>
  <si>
    <t>VV</t>
  </si>
  <si>
    <t>131201101S00</t>
  </si>
  <si>
    <t>POL1_1</t>
  </si>
  <si>
    <t>základová pätka - tenis : (0,6*0,6*0,85)*2</t>
  </si>
  <si>
    <t>základová pätka - volejbal : (0,6*0,6*0,90)*2</t>
  </si>
  <si>
    <t>základová pätka - malý futbal : (1,6*0,3*0,45)*4</t>
  </si>
  <si>
    <t>131201109S00</t>
  </si>
  <si>
    <t>Príplatok za lepivosť v horn. tr. 3</t>
  </si>
  <si>
    <t>POL1_</t>
  </si>
  <si>
    <t>131201201S00</t>
  </si>
  <si>
    <t>Hĺbenie jám zapaž. v horn. tr. 3 do 100 m3</t>
  </si>
  <si>
    <t>132201101S00</t>
  </si>
  <si>
    <t>Hĺbenie rýh šírka do 60 cm v horn. tr. 3 do 100 m3</t>
  </si>
  <si>
    <t>132201109S00</t>
  </si>
  <si>
    <t>Príplatok za lepivosť horniny tr. 3 v rýhach š. do 60 cm</t>
  </si>
  <si>
    <t>151101201S00</t>
  </si>
  <si>
    <t>Zhotovenie paženia stien výkopu príložné hl. do 4 m</t>
  </si>
  <si>
    <t>m2</t>
  </si>
  <si>
    <t>151101211S00</t>
  </si>
  <si>
    <t>Odstránenie paženia stien výkopu príložné hl. do 4 m</t>
  </si>
  <si>
    <t>162701105S00</t>
  </si>
  <si>
    <t>Vodorovné premiestnenie výkopu do 10000 m horn. tr . 1-4</t>
  </si>
  <si>
    <t>171201202S00</t>
  </si>
  <si>
    <t>Uloženie sypaniny na skládky nad 100 do 1 000 m3</t>
  </si>
  <si>
    <t>174101001S00</t>
  </si>
  <si>
    <t>jestvujúca zemina : 6,0*4,0*0,2</t>
  </si>
  <si>
    <t>kamenivo (výplň) : 5,0*3,0*2,72</t>
  </si>
  <si>
    <t>kus</t>
  </si>
  <si>
    <t>211971121S00</t>
  </si>
  <si>
    <t>Zhotovenie opláš. odv. rebier z geotex. skl. nad 1 :2,5 š. do 2,5 m</t>
  </si>
  <si>
    <t>(2*(5+3))*2,7</t>
  </si>
  <si>
    <t>(5*3)*2</t>
  </si>
  <si>
    <t>POL3_</t>
  </si>
  <si>
    <t>t</t>
  </si>
  <si>
    <t>693665120S</t>
  </si>
  <si>
    <t>Geotextília polypropylénová TATRATEX PP 300g/m2</t>
  </si>
  <si>
    <t>POL12_0</t>
  </si>
  <si>
    <t>kg</t>
  </si>
  <si>
    <t>POL3_1</t>
  </si>
  <si>
    <t>275311116S00</t>
  </si>
  <si>
    <t>základové pätky - volejbal : (0,6*0,6*0,85)*2</t>
  </si>
  <si>
    <t>základové pätky - tenis : (0,6*0,6*0,8)*2</t>
  </si>
  <si>
    <t>základové pätky - malý futbal : (1,6*0,3*0,4)*4</t>
  </si>
  <si>
    <t>471991004NCT00</t>
  </si>
  <si>
    <t xml:space="preserve">m2    </t>
  </si>
  <si>
    <t>Vlákno PE monofil</t>
  </si>
  <si>
    <t>POP</t>
  </si>
  <si>
    <t>Výška vlákna 15mm</t>
  </si>
  <si>
    <t>Výška podložky 2mm</t>
  </si>
  <si>
    <t>Zásyp kremenným pieskom zrnitosti  0,3 - 0,8 mm</t>
  </si>
  <si>
    <t>/dodávka a montáž vr. zásypu kremičitým pieskom/</t>
  </si>
  <si>
    <t>589991001.SR</t>
  </si>
  <si>
    <t>Čiarovanie ihriska</t>
  </si>
  <si>
    <t>kompl.</t>
  </si>
  <si>
    <t>564721111.1S00</t>
  </si>
  <si>
    <t>trieda A</t>
  </si>
  <si>
    <t>564721111.2S00</t>
  </si>
  <si>
    <t>Podklad z kameniva drveného 8-16 mm hr. 40 mm</t>
  </si>
  <si>
    <t>564721111.3S00</t>
  </si>
  <si>
    <t>Podklad z kameniva drveného 4-8 mm hr. 20 mm</t>
  </si>
  <si>
    <t>564721111S00</t>
  </si>
  <si>
    <t>Podklad z kameniva drveného 0-4 mm hr. 10 mm</t>
  </si>
  <si>
    <t>trieda A /ručné spracovanie/</t>
  </si>
  <si>
    <t>564751113.1</t>
  </si>
  <si>
    <t>m</t>
  </si>
  <si>
    <t>211561111S00</t>
  </si>
  <si>
    <t>Výplň odvodňovacích rebier kamenivom hrubým drvený m 4-16 mm</t>
  </si>
  <si>
    <t>871351111S00</t>
  </si>
  <si>
    <t>Montáž potrubia z tlakových rúrok z tvrdého PVC d 225, tesnených gumovým krúžkom</t>
  </si>
  <si>
    <t>286111210S</t>
  </si>
  <si>
    <t>Rúrka PVC kanalizačná hrdlová 200x4,9x5000</t>
  </si>
  <si>
    <t>SPORTBRAN01</t>
  </si>
  <si>
    <t>ks</t>
  </si>
  <si>
    <t>SPORTTEN01</t>
  </si>
  <si>
    <t>Sada na tenis (vr.púzdier)</t>
  </si>
  <si>
    <t xml:space="preserve">sada  </t>
  </si>
  <si>
    <t>/dodávka a montáž kompletnej sady na tenis/</t>
  </si>
  <si>
    <t>SPORTVOL01</t>
  </si>
  <si>
    <t>Sada na volejbal (vr. púzdier)</t>
  </si>
  <si>
    <t>/dodávka a montáž kompletnej sady na volejbal/</t>
  </si>
  <si>
    <t>339928811S00</t>
  </si>
  <si>
    <t>342172010S00</t>
  </si>
  <si>
    <t>767920230S00</t>
  </si>
  <si>
    <t>Montáž vrát a vrátok v oplotení na stĺipky oceľové do 6 m2</t>
  </si>
  <si>
    <t>944944011S00</t>
  </si>
  <si>
    <t>Montáž ochrannej siete z umelých vlákien</t>
  </si>
  <si>
    <t>953948121S00</t>
  </si>
  <si>
    <t>Kotvy chemickým tmelom M 12 hl 110 mm do betónu, Ž B alebo kameňa s vyvŕtaním otvoru</t>
  </si>
  <si>
    <t>767229999</t>
  </si>
  <si>
    <t>145843919S</t>
  </si>
  <si>
    <t>61210100.AR</t>
  </si>
  <si>
    <t>Panel stenový - Kingspan KS 1000 TF hr.jádra 40 mm</t>
  </si>
  <si>
    <t>povrchová úprava Polyester 25 µm RAL 6011</t>
  </si>
  <si>
    <t>(alternatíva RUUKKI, panel SP2BPU)</t>
  </si>
  <si>
    <t>SPORTBRANKA2</t>
  </si>
  <si>
    <t>SPORTOPL2</t>
  </si>
  <si>
    <t>Sieť záchytná pre oplotenie  -PP 45/45/3 nenasiakavá ,  - v 3,0 m a 4,0m nad mantinelom</t>
  </si>
  <si>
    <t>998767201S00</t>
  </si>
  <si>
    <t>POL7_</t>
  </si>
  <si>
    <t>998225111S00</t>
  </si>
  <si>
    <t>1002T</t>
  </si>
  <si>
    <t>NUS - náklady spojeném s umístěním stavby</t>
  </si>
  <si>
    <t>Soubor</t>
  </si>
  <si>
    <t>POL99_0</t>
  </si>
  <si>
    <t/>
  </si>
  <si>
    <t>SUM</t>
  </si>
  <si>
    <t>END</t>
  </si>
  <si>
    <t>155</t>
  </si>
  <si>
    <t>Revízia</t>
  </si>
  <si>
    <t>hod</t>
  </si>
  <si>
    <t>Výkop ryhy 35x80cm</t>
  </si>
  <si>
    <t>Zához ryhy 35x80cm</t>
  </si>
  <si>
    <t>Úprava terénu</t>
  </si>
  <si>
    <t>Úprava jestvu.j rozvádzača</t>
  </si>
  <si>
    <t>Montáž skrinky OS</t>
  </si>
  <si>
    <t>15.5</t>
  </si>
  <si>
    <t>Silový kábel CYKY-J4x10 materiáll</t>
  </si>
  <si>
    <t>153</t>
  </si>
  <si>
    <t>Rozvádzač RE</t>
  </si>
  <si>
    <t>154</t>
  </si>
  <si>
    <t>Rozvádzač RE materiál</t>
  </si>
  <si>
    <t>Silový kábel typu CYKY 3Cx6</t>
  </si>
  <si>
    <t>Reciklačný poplatok sv. zdroje</t>
  </si>
  <si>
    <t>Poistka D01 6A</t>
  </si>
  <si>
    <t>Poistka D01 6A,</t>
  </si>
  <si>
    <t>Svetlomet REGGIO 2, 20431,1x400W MH,vč. zdroja</t>
  </si>
  <si>
    <t>Svetlomet REGGIO 2, 20431,1x400W MH   material</t>
  </si>
  <si>
    <t>Silový kábel typu CYKY 3Cx1,5</t>
  </si>
  <si>
    <t>Silový kábel typu CYKY 3Cx2,5</t>
  </si>
  <si>
    <t>Zemniaca doska typ 2000x250x3mm</t>
  </si>
  <si>
    <t>Vytýčenie trasy VO v teréne</t>
  </si>
  <si>
    <t>km</t>
  </si>
  <si>
    <t>Stožiarové púzdro</t>
  </si>
  <si>
    <t>Jednopólový istič typ P L7-20B1/do20A</t>
  </si>
  <si>
    <t>Betónový základ</t>
  </si>
  <si>
    <t>Výstražná fólia šírky 330mm</t>
  </si>
  <si>
    <t>Zriadenie kábelového lôžka</t>
  </si>
  <si>
    <t>Kábelový žľab HMIK 25/40 včítane uchytenia,krytu</t>
  </si>
  <si>
    <t>Kábelový žľab HMIK 25/40      materiál</t>
  </si>
  <si>
    <t>Štítok na kábel</t>
  </si>
  <si>
    <t>Kábelový prestup z chráničky F160</t>
  </si>
  <si>
    <t>Konzola pre reflektory K1000-89</t>
  </si>
  <si>
    <t>Konzola pre reflektory K1000-89     materiál</t>
  </si>
  <si>
    <t>Zemniaci pásik typ FeZn 30x4mm</t>
  </si>
  <si>
    <t>Zvodový drôt FeZn F10mm</t>
  </si>
  <si>
    <t>Svorka hromozvodová SRO3,SRO2</t>
  </si>
  <si>
    <t>Jama pre zemniacu dosku</t>
  </si>
  <si>
    <t>Ohybná kovová rúrka KOPEX F36</t>
  </si>
  <si>
    <t>Ukončenie vodiča v rozvádzači do 2,5mm</t>
  </si>
  <si>
    <t>Ukončenie vodiča v rozvádzači do 6mm</t>
  </si>
  <si>
    <t>Elektrovýzbroj GURO EKM 2072,1xE27</t>
  </si>
  <si>
    <t>Elektrovýzbroj GURO EKM 2072 1xE27</t>
  </si>
  <si>
    <t>Recyklačný poplatok svietidlá</t>
  </si>
  <si>
    <t>52</t>
  </si>
  <si>
    <t>Trubka pancierová pevne uložená HFBS 32</t>
  </si>
  <si>
    <t>53</t>
  </si>
  <si>
    <t>Trubka pancierová HFBS 32     materiál</t>
  </si>
  <si>
    <t>Pol__8</t>
  </si>
  <si>
    <t>Plas. rozvodnica300x180x95 IP65/IP20, na povrch.so zámkom</t>
  </si>
  <si>
    <t>10</t>
  </si>
  <si>
    <t>DIN lišta</t>
  </si>
  <si>
    <t>Vývodka do PG 42</t>
  </si>
  <si>
    <t>3</t>
  </si>
  <si>
    <t>Vypínač radenie 1, typ3553-01280</t>
  </si>
  <si>
    <t>4</t>
  </si>
  <si>
    <t>Popisný štítok</t>
  </si>
  <si>
    <t>Jednopólový istič typ P L7-10B1/do10A</t>
  </si>
  <si>
    <t>6</t>
  </si>
  <si>
    <t>Svorka zapojená typ CBD-2</t>
  </si>
  <si>
    <t>7</t>
  </si>
  <si>
    <t>Svorka zapojená typ CBD-6</t>
  </si>
  <si>
    <t>Jednopólový vypínač VS25/230V,25A</t>
  </si>
  <si>
    <t>9</t>
  </si>
  <si>
    <t>Nulový mostík</t>
  </si>
  <si>
    <t>Podklad z kameniva drveného 16-32 mm hr. 80 mm</t>
  </si>
  <si>
    <t>Podklad z kameniva hrub. drveného 32-63 mm hr. 160 mm</t>
  </si>
  <si>
    <t>Osadenie stĺpika radového pre konštrukcie viníc bez zabetónovania</t>
  </si>
  <si>
    <t>Osvetlenie ihriska</t>
  </si>
  <si>
    <t>OS - ovládavia stanica</t>
  </si>
  <si>
    <t>OS - ovládacia stanica</t>
  </si>
  <si>
    <t>S01</t>
  </si>
  <si>
    <t>Obecný úrad</t>
  </si>
  <si>
    <t>kanalizačné potrubie po obvode z vonka : 120*0,3*0,85</t>
  </si>
  <si>
    <t>Kanalizačné potrubie :120*0,3*0,85</t>
  </si>
  <si>
    <t>Odvedenie vody po obvoded : 120</t>
  </si>
  <si>
    <t>Bránka na malý futbal 3x2m (vr. siete)</t>
  </si>
  <si>
    <t>/dodávka a montáž bránok na malý futbal vr. sietí, 3x2m, hliník/, prenosná, vrátane ukotvenia</t>
  </si>
  <si>
    <t>Montáž panelov Kingspan, stena jednod., hr. do 5 cm</t>
  </si>
  <si>
    <t>360*1,02</t>
  </si>
  <si>
    <t>13,548+(1,6*4)</t>
  </si>
  <si>
    <t>vsakovacia jama : (4*1,6)</t>
  </si>
  <si>
    <t>vsakovacia jama : 1,6*4</t>
  </si>
  <si>
    <t>stĺpik dl. 4m (profil 60x60x3) : (43*4)*5,039</t>
  </si>
  <si>
    <t>Presun hmôt pre kovové stav. doplnk. konštr. v objektoch výšky do 6 m</t>
  </si>
  <si>
    <t xml:space="preserve">Presun hmôt pre pozemné komunikácie </t>
  </si>
  <si>
    <t xml:space="preserve"> Viacúčelové ihrisko 40x20m</t>
  </si>
  <si>
    <t>Umelé osvetlenie viacúčelového ihriska 40x20m UT</t>
  </si>
  <si>
    <t>Rekapitulace rozpočtu</t>
  </si>
  <si>
    <t xml:space="preserve">   Název</t>
  </si>
  <si>
    <t xml:space="preserve">  Viacúčelové ihrisko </t>
  </si>
  <si>
    <t xml:space="preserve">  Umelé osvetlenie</t>
  </si>
  <si>
    <t>Komunikace - podklad</t>
  </si>
  <si>
    <t>Základové pätky z betónu prostého tr. C 16/20, cement portlandský</t>
  </si>
  <si>
    <t>Zásyp zhutnený jám, šachiet, rýh, zárezov alebo okolo objektov do 100 m3</t>
  </si>
  <si>
    <t>Multifunkčné ihrisko 40x20m - Liptovská Teplá</t>
  </si>
  <si>
    <t>Viacúčelové ihrisko 40x20m UT</t>
  </si>
  <si>
    <t>20191202</t>
  </si>
  <si>
    <t xml:space="preserve"> Viacúčelové ihrisko 40x20m UT</t>
  </si>
  <si>
    <t>Liptovská Teplá 142</t>
  </si>
  <si>
    <t>034 83 Liptovská Teplá</t>
  </si>
  <si>
    <t>Milan Kašák - starosta</t>
  </si>
  <si>
    <t>00315435</t>
  </si>
  <si>
    <t>Vypracovall:</t>
  </si>
  <si>
    <t>122201102S00</t>
  </si>
  <si>
    <t>Odkopávky a prekopávky nezapaž. v horn. tr. 3 nad 100 do 1 000 m3</t>
  </si>
  <si>
    <t>Hĺbenie jám nezapaž. v horn. tr. 3 do 100 m3</t>
  </si>
  <si>
    <t>základová pätka - elektrika : (1,1*1,1*1,1)*4</t>
  </si>
  <si>
    <t>obrubníky : (40*2+20*2+1,3*4)*0,5*0,3</t>
  </si>
  <si>
    <t>drenážne potrubie : (38*6)*0,3*0,7</t>
  </si>
  <si>
    <t>215901101S00</t>
  </si>
  <si>
    <t>Zhutnenie podložia z hor. súdr. do 92%PS a nesúdr. Id do 0,8</t>
  </si>
  <si>
    <t>583439310S</t>
  </si>
  <si>
    <t>Kamenivo drtené hrubé 16-32C</t>
  </si>
  <si>
    <t>884,2*1,02</t>
  </si>
  <si>
    <t>Povrchové úpravy terénu</t>
  </si>
  <si>
    <t>162206113S00</t>
  </si>
  <si>
    <t>Vodorovné premiestnenie zemín schopných zúrodnenia 50-100 m</t>
  </si>
  <si>
    <t>180402112S00</t>
  </si>
  <si>
    <t>Založenie parkového trávnika výsevom vo svahu 1:5- 1:2</t>
  </si>
  <si>
    <t>181301104S00</t>
  </si>
  <si>
    <t>Rozprestretie ornice, sklon do 1:5 do 500 m2 hr. d o 25 cm</t>
  </si>
  <si>
    <t>103-64199.SR</t>
  </si>
  <si>
    <t>Zemina pre ter.úpravy</t>
  </si>
  <si>
    <t>005724400S</t>
  </si>
  <si>
    <t>Zmes trávna ihrisková</t>
  </si>
  <si>
    <t>Hrúbka vlákna (mikróny) min. 185 µm</t>
  </si>
  <si>
    <t>Váha min. 2180 g/m2</t>
  </si>
  <si>
    <t>Detex min.7200/8</t>
  </si>
  <si>
    <t>Hustota vpichov min. 37 750 vpichov/m2</t>
  </si>
  <si>
    <t>916561111S00</t>
  </si>
  <si>
    <t>Osadenie záhon. obrubníka betón. do lôžka z betónu tr. C 12/15 s bočnou oporou</t>
  </si>
  <si>
    <t>pás š.1,0m po obvode ihriska : 127,2*1,0</t>
  </si>
  <si>
    <t>premiestnenie výkopku pre ter.úpravy : 127,2*1,0*0,3</t>
  </si>
  <si>
    <t>127,2*1,0</t>
  </si>
  <si>
    <t>dovoz zeminy pre ter.úpravy : 127,2*1,0*0,3</t>
  </si>
  <si>
    <t>(127,2*35)/1000</t>
  </si>
  <si>
    <t>Viacúčelová ihrisko : 805,0</t>
  </si>
  <si>
    <t>805,0*0,3</t>
  </si>
  <si>
    <t>918101111S00</t>
  </si>
  <si>
    <t>Lôžko pod obrubníky, krajníky, obruby z betónu tr. C 12/15</t>
  </si>
  <si>
    <t>127,2*0,25*0,2</t>
  </si>
  <si>
    <t>592173100S</t>
  </si>
  <si>
    <t>Obrubník záhonový ABO 4-5 50x5x25</t>
  </si>
  <si>
    <t>107,2*1,02</t>
  </si>
  <si>
    <t>286112162S</t>
  </si>
  <si>
    <t>Rúrka flexodrenážna PVC D 80 mm</t>
  </si>
  <si>
    <t>(68,25/5)*1,02</t>
  </si>
  <si>
    <t>120,2*1,02</t>
  </si>
  <si>
    <t>871219111S00</t>
  </si>
  <si>
    <t>Ukladanie drenážneho potrubia bezvýkopovým systémo m z flexibilného PVC, bez obsypu</t>
  </si>
  <si>
    <t>stĺpik oplotenia : 43*4</t>
  </si>
  <si>
    <t>stĺpik oplotenia : 43*4*0,005+8,7*0,005</t>
  </si>
  <si>
    <t>základové pätky oplotenia : (0,4*0,4*0,85)*43</t>
  </si>
  <si>
    <t>243,3+18,87+6,4+30,6+6,4</t>
  </si>
  <si>
    <t>základové pätky - osvetlenia : (1,1*1,1*1,1)*4</t>
  </si>
  <si>
    <t>základové pätky oplotenie : (0,4*0,4*0,8)*43</t>
  </si>
  <si>
    <t>cena 
/ MJ</t>
  </si>
  <si>
    <t>Číslo
 položky</t>
  </si>
  <si>
    <t xml:space="preserve">Umelý trávník, dĺžka vlákna 15mm </t>
  </si>
  <si>
    <t>P01</t>
  </si>
  <si>
    <t xml:space="preserve">ks </t>
  </si>
  <si>
    <t>Ihlanový stožiar STO 89/00/3,l=7m</t>
  </si>
  <si>
    <t>Ihlanový stožiar STO 89/70/3,l=7m</t>
  </si>
  <si>
    <t>Bránka jednokrídlová šírka 1100mm, výplň NYLOFLOR 2D</t>
  </si>
  <si>
    <t>Bránka1100/2100 pozink.výplň</t>
  </si>
  <si>
    <t>madla - všetky plechy</t>
  </si>
  <si>
    <t>Žiarové zinkovanie oceľ.prvkov oplotenia - stĺpiky 4m, plechy</t>
  </si>
  <si>
    <t>Profil štvorcový 1xťahaný 3501330 60x3 - stĺpiky 4m, plechy</t>
  </si>
  <si>
    <t>Krycí list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</si>
</sst>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u/>
      <sz val="10"/>
      <color theme="10"/>
      <name val="Arial CE"/>
      <charset val="238"/>
    </font>
    <font>
      <b/>
      <sz val="8"/>
      <color rgb="FF0070C0"/>
      <name val="Arial CE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8" fillId="0" borderId="2" xfId="0" applyFont="1" applyBorder="1"/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vertical="top"/>
    </xf>
    <xf numFmtId="14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/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1" fontId="8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1" fontId="8" fillId="0" borderId="4" xfId="0" applyNumberFormat="1" applyFont="1" applyBorder="1" applyAlignment="1">
      <alignment horizontal="right" vertical="center"/>
    </xf>
    <xf numFmtId="0" fontId="0" fillId="0" borderId="6" xfId="0" applyBorder="1" applyAlignment="1">
      <alignment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4" fillId="0" borderId="0" xfId="0" applyFont="1" applyAlignment="1">
      <alignment horizontal="left"/>
    </xf>
    <xf numFmtId="49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" xfId="0" applyFont="1" applyFill="1" applyBorder="1"/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2" xfId="0" applyFont="1" applyFill="1" applyBorder="1" applyAlignment="1"/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9" xfId="0" applyNumberFormat="1" applyBorder="1"/>
    <xf numFmtId="0" fontId="2" fillId="0" borderId="0" xfId="0" applyFont="1" applyAlignment="1">
      <alignment horizontal="center" shrinkToFit="1"/>
    </xf>
    <xf numFmtId="0" fontId="5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horizontal="left" vertical="center"/>
    </xf>
    <xf numFmtId="0" fontId="0" fillId="2" borderId="14" xfId="0" applyFill="1" applyBorder="1"/>
    <xf numFmtId="0" fontId="6" fillId="0" borderId="0" xfId="0" applyFont="1"/>
    <xf numFmtId="0" fontId="1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4" fontId="7" fillId="0" borderId="1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5" fillId="0" borderId="0" xfId="0" applyFont="1"/>
    <xf numFmtId="0" fontId="0" fillId="4" borderId="13" xfId="0" applyFill="1" applyBorder="1" applyAlignment="1">
      <alignment wrapText="1"/>
    </xf>
    <xf numFmtId="0" fontId="18" fillId="0" borderId="0" xfId="0" applyNumberFormat="1" applyFont="1" applyAlignment="1">
      <alignment wrapText="1"/>
    </xf>
    <xf numFmtId="0" fontId="15" fillId="0" borderId="10" xfId="0" applyFont="1" applyBorder="1" applyAlignment="1">
      <alignment horizontal="center" vertical="top" shrinkToFit="1"/>
    </xf>
    <xf numFmtId="0" fontId="16" fillId="0" borderId="10" xfId="0" applyNumberFormat="1" applyFont="1" applyBorder="1" applyAlignment="1">
      <alignment horizontal="center" vertical="top" wrapText="1" shrinkToFit="1"/>
    </xf>
    <xf numFmtId="164" fontId="15" fillId="0" borderId="10" xfId="0" applyNumberFormat="1" applyFont="1" applyBorder="1" applyAlignment="1">
      <alignment vertical="top" shrinkToFit="1"/>
    </xf>
    <xf numFmtId="4" fontId="0" fillId="2" borderId="8" xfId="0" applyNumberFormat="1" applyFill="1" applyBorder="1" applyAlignment="1">
      <alignment vertical="top"/>
    </xf>
    <xf numFmtId="4" fontId="0" fillId="2" borderId="5" xfId="0" applyNumberFormat="1" applyFill="1" applyBorder="1" applyAlignment="1">
      <alignment vertical="top"/>
    </xf>
    <xf numFmtId="4" fontId="15" fillId="3" borderId="10" xfId="0" applyNumberFormat="1" applyFont="1" applyFill="1" applyBorder="1" applyAlignment="1" applyProtection="1">
      <alignment vertical="top" shrinkToFit="1"/>
      <protection locked="0"/>
    </xf>
    <xf numFmtId="4" fontId="15" fillId="0" borderId="10" xfId="0" applyNumberFormat="1" applyFont="1" applyBorder="1" applyAlignment="1">
      <alignment vertical="top" shrinkToFit="1"/>
    </xf>
    <xf numFmtId="4" fontId="15" fillId="0" borderId="9" xfId="0" applyNumberFormat="1" applyFont="1" applyBorder="1" applyAlignment="1">
      <alignment vertical="top" shrinkToFit="1"/>
    </xf>
    <xf numFmtId="4" fontId="0" fillId="2" borderId="11" xfId="0" applyNumberFormat="1" applyFill="1" applyBorder="1" applyAlignment="1">
      <alignment vertical="top" shrinkToFit="1"/>
    </xf>
    <xf numFmtId="4" fontId="0" fillId="2" borderId="3" xfId="0" applyNumberFormat="1" applyFill="1" applyBorder="1" applyAlignment="1">
      <alignment vertical="top" shrinkToFit="1"/>
    </xf>
    <xf numFmtId="0" fontId="15" fillId="0" borderId="11" xfId="0" applyFont="1" applyBorder="1" applyAlignment="1">
      <alignment horizontal="center" vertical="top" shrinkToFit="1"/>
    </xf>
    <xf numFmtId="164" fontId="15" fillId="0" borderId="11" xfId="0" applyNumberFormat="1" applyFont="1" applyBorder="1" applyAlignment="1">
      <alignment vertical="top" shrinkToFit="1"/>
    </xf>
    <xf numFmtId="4" fontId="15" fillId="3" borderId="11" xfId="0" applyNumberFormat="1" applyFont="1" applyFill="1" applyBorder="1" applyAlignment="1" applyProtection="1">
      <alignment vertical="top" shrinkToFit="1"/>
      <protection locked="0"/>
    </xf>
    <xf numFmtId="4" fontId="15" fillId="0" borderId="11" xfId="0" applyNumberFormat="1" applyFont="1" applyBorder="1" applyAlignment="1">
      <alignment vertical="top" shrinkToFit="1"/>
    </xf>
    <xf numFmtId="4" fontId="15" fillId="0" borderId="3" xfId="0" applyNumberFormat="1" applyFont="1" applyBorder="1" applyAlignment="1">
      <alignment vertical="top" shrinkToFi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5" fillId="0" borderId="16" xfId="0" applyFont="1" applyBorder="1" applyAlignment="1">
      <alignment horizontal="center" vertical="top" shrinkToFit="1"/>
    </xf>
    <xf numFmtId="0" fontId="15" fillId="0" borderId="17" xfId="0" applyFont="1" applyBorder="1" applyAlignment="1">
      <alignment horizontal="center" vertical="top" shrinkToFit="1"/>
    </xf>
    <xf numFmtId="0" fontId="6" fillId="2" borderId="0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0" fontId="19" fillId="0" borderId="2" xfId="1" applyBorder="1" applyAlignment="1" applyProtection="1">
      <alignment vertical="center"/>
    </xf>
    <xf numFmtId="164" fontId="15" fillId="0" borderId="10" xfId="0" applyNumberFormat="1" applyFont="1" applyBorder="1" applyAlignment="1">
      <alignment vertical="center" shrinkToFit="1"/>
    </xf>
    <xf numFmtId="164" fontId="15" fillId="0" borderId="10" xfId="0" applyNumberFormat="1" applyFont="1" applyBorder="1" applyAlignment="1">
      <alignment horizontal="right" vertical="center" shrinkToFit="1"/>
    </xf>
    <xf numFmtId="4" fontId="15" fillId="0" borderId="0" xfId="0" applyNumberFormat="1" applyFont="1" applyBorder="1" applyAlignment="1">
      <alignment vertical="top" shrinkToFit="1"/>
    </xf>
    <xf numFmtId="4" fontId="0" fillId="2" borderId="0" xfId="0" applyNumberFormat="1" applyFill="1" applyBorder="1" applyAlignment="1">
      <alignment vertical="top" shrinkToFit="1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quotePrefix="1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center" vertical="center" wrapText="1" shrinkToFit="1"/>
    </xf>
    <xf numFmtId="4" fontId="15" fillId="0" borderId="10" xfId="0" applyNumberFormat="1" applyFont="1" applyBorder="1" applyAlignment="1">
      <alignment horizontal="center" vertical="center" shrinkToFit="1"/>
    </xf>
    <xf numFmtId="4" fontId="15" fillId="0" borderId="10" xfId="0" applyNumberFormat="1" applyFont="1" applyBorder="1" applyAlignment="1">
      <alignment horizontal="right" vertical="center" shrinkToFit="1"/>
    </xf>
    <xf numFmtId="164" fontId="16" fillId="0" borderId="10" xfId="0" applyNumberFormat="1" applyFont="1" applyBorder="1" applyAlignment="1">
      <alignment horizontal="right" vertical="center" wrapText="1" shrinkToFit="1"/>
    </xf>
    <xf numFmtId="0" fontId="15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vertical="center" wrapText="1"/>
    </xf>
    <xf numFmtId="0" fontId="16" fillId="0" borderId="10" xfId="0" quotePrefix="1" applyNumberFormat="1" applyFont="1" applyBorder="1" applyAlignment="1">
      <alignment vertical="center" wrapText="1"/>
    </xf>
    <xf numFmtId="0" fontId="15" fillId="0" borderId="11" xfId="0" applyNumberFormat="1" applyFont="1" applyBorder="1" applyAlignment="1">
      <alignment horizontal="left" vertical="center" wrapText="1"/>
    </xf>
    <xf numFmtId="164" fontId="15" fillId="0" borderId="11" xfId="0" applyNumberFormat="1" applyFont="1" applyBorder="1" applyAlignment="1">
      <alignment horizontal="right" vertical="center" shrinkToFit="1"/>
    </xf>
    <xf numFmtId="164" fontId="15" fillId="0" borderId="10" xfId="0" applyNumberFormat="1" applyFont="1" applyFill="1" applyBorder="1" applyAlignment="1">
      <alignment horizontal="right" vertical="center" shrinkToFit="1"/>
    </xf>
    <xf numFmtId="164" fontId="16" fillId="0" borderId="10" xfId="0" applyNumberFormat="1" applyFont="1" applyFill="1" applyBorder="1" applyAlignment="1">
      <alignment horizontal="right" vertical="center" wrapText="1" shrinkToFit="1"/>
    </xf>
    <xf numFmtId="0" fontId="15" fillId="0" borderId="12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shrinkToFit="1"/>
    </xf>
    <xf numFmtId="164" fontId="15" fillId="0" borderId="13" xfId="0" applyNumberFormat="1" applyFont="1" applyBorder="1" applyAlignment="1">
      <alignment horizontal="right" vertical="center" shrinkToFit="1"/>
    </xf>
    <xf numFmtId="0" fontId="0" fillId="2" borderId="8" xfId="0" applyFont="1" applyFill="1" applyBorder="1" applyAlignment="1">
      <alignment horizontal="center" vertical="center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top" shrinkToFit="1"/>
    </xf>
    <xf numFmtId="164" fontId="15" fillId="0" borderId="13" xfId="0" applyNumberFormat="1" applyFont="1" applyBorder="1" applyAlignment="1">
      <alignment vertical="top" shrinkToFit="1"/>
    </xf>
    <xf numFmtId="0" fontId="8" fillId="0" borderId="2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 wrapText="1" shrinkToFit="1"/>
    </xf>
    <xf numFmtId="3" fontId="7" fillId="4" borderId="8" xfId="0" applyNumberFormat="1" applyFont="1" applyFill="1" applyBorder="1" applyAlignment="1">
      <alignment horizontal="center" vertical="center" wrapText="1"/>
    </xf>
    <xf numFmtId="3" fontId="10" fillId="4" borderId="15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 horizontal="right" wrapText="1" shrinkToFit="1"/>
    </xf>
    <xf numFmtId="3" fontId="0" fillId="0" borderId="10" xfId="0" applyNumberFormat="1" applyBorder="1" applyAlignment="1">
      <alignment vertical="center" shrinkToFit="1"/>
    </xf>
    <xf numFmtId="3" fontId="0" fillId="0" borderId="8" xfId="0" applyNumberForma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shrinkToFit="1"/>
    </xf>
    <xf numFmtId="3" fontId="0" fillId="0" borderId="13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5" borderId="8" xfId="0" applyNumberFormat="1" applyFill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0" fontId="7" fillId="5" borderId="3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4" fontId="7" fillId="5" borderId="11" xfId="0" applyNumberFormat="1" applyFont="1" applyFill="1" applyBorder="1" applyAlignment="1">
      <alignment horizontal="center" vertical="center"/>
    </xf>
    <xf numFmtId="4" fontId="7" fillId="5" borderId="11" xfId="0" applyNumberFormat="1" applyFont="1" applyFill="1" applyBorder="1" applyAlignment="1">
      <alignment vertical="center"/>
    </xf>
    <xf numFmtId="3" fontId="7" fillId="5" borderId="11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4" fontId="14" fillId="5" borderId="11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 indent="1"/>
    </xf>
    <xf numFmtId="0" fontId="8" fillId="2" borderId="16" xfId="0" applyFont="1" applyFill="1" applyBorder="1" applyAlignment="1"/>
    <xf numFmtId="0" fontId="0" fillId="2" borderId="9" xfId="0" applyFont="1" applyFill="1" applyBorder="1" applyAlignment="1">
      <alignment horizontal="left" vertical="center" indent="1"/>
    </xf>
    <xf numFmtId="0" fontId="8" fillId="2" borderId="16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 indent="1"/>
    </xf>
    <xf numFmtId="0" fontId="8" fillId="2" borderId="17" xfId="0" applyFont="1" applyFill="1" applyBorder="1" applyAlignment="1"/>
    <xf numFmtId="0" fontId="0" fillId="0" borderId="9" xfId="0" applyFont="1" applyBorder="1" applyAlignment="1">
      <alignment horizontal="left" vertical="center" indent="1"/>
    </xf>
    <xf numFmtId="0" fontId="0" fillId="0" borderId="16" xfId="0" applyBorder="1" applyAlignment="1"/>
    <xf numFmtId="0" fontId="8" fillId="0" borderId="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0" fillId="0" borderId="17" xfId="0" applyBorder="1" applyAlignment="1"/>
    <xf numFmtId="0" fontId="0" fillId="0" borderId="9" xfId="0" applyBorder="1"/>
    <xf numFmtId="0" fontId="0" fillId="0" borderId="3" xfId="0" applyBorder="1" applyAlignment="1">
      <alignment horizontal="left" indent="1"/>
    </xf>
    <xf numFmtId="0" fontId="0" fillId="0" borderId="12" xfId="0" applyFont="1" applyBorder="1" applyAlignment="1">
      <alignment horizontal="left" vertical="top" indent="1"/>
    </xf>
    <xf numFmtId="0" fontId="0" fillId="0" borderId="18" xfId="0" applyBorder="1" applyAlignment="1"/>
    <xf numFmtId="0" fontId="8" fillId="0" borderId="3" xfId="0" applyFont="1" applyBorder="1" applyAlignment="1">
      <alignment horizontal="left" indent="1"/>
    </xf>
    <xf numFmtId="49" fontId="0" fillId="0" borderId="5" xfId="0" applyNumberForma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indent="1"/>
    </xf>
    <xf numFmtId="49" fontId="0" fillId="0" borderId="1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0" fillId="0" borderId="17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indent="1"/>
    </xf>
    <xf numFmtId="49" fontId="0" fillId="2" borderId="20" xfId="0" applyNumberForma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9" xfId="0" applyFont="1" applyBorder="1"/>
    <xf numFmtId="0" fontId="8" fillId="0" borderId="16" xfId="0" applyFont="1" applyBorder="1" applyAlignment="1">
      <alignment horizontal="right"/>
    </xf>
    <xf numFmtId="0" fontId="0" fillId="0" borderId="3" xfId="0" applyBorder="1"/>
    <xf numFmtId="0" fontId="0" fillId="0" borderId="17" xfId="0" applyBorder="1" applyAlignment="1">
      <alignment horizontal="right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ill="1" applyBorder="1" applyAlignment="1"/>
    <xf numFmtId="3" fontId="0" fillId="0" borderId="10" xfId="0" applyNumberFormat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/>
    </xf>
    <xf numFmtId="0" fontId="0" fillId="0" borderId="6" xfId="0" applyBorder="1" applyAlignment="1"/>
    <xf numFmtId="4" fontId="15" fillId="0" borderId="0" xfId="0" applyNumberFormat="1" applyFont="1"/>
    <xf numFmtId="0" fontId="0" fillId="0" borderId="0" xfId="0" applyFill="1"/>
    <xf numFmtId="4" fontId="15" fillId="0" borderId="0" xfId="0" applyNumberFormat="1" applyFont="1" applyFill="1" applyBorder="1" applyAlignment="1">
      <alignment vertical="top" shrinkToFit="1"/>
    </xf>
    <xf numFmtId="0" fontId="15" fillId="0" borderId="0" xfId="0" applyFont="1" applyFill="1"/>
    <xf numFmtId="0" fontId="20" fillId="0" borderId="0" xfId="0" applyFont="1" applyFill="1"/>
    <xf numFmtId="164" fontId="15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Alignment="1">
      <alignment horizontal="right" vertical="center"/>
    </xf>
    <xf numFmtId="0" fontId="17" fillId="0" borderId="0" xfId="0" applyNumberFormat="1" applyFont="1" applyBorder="1" applyAlignment="1">
      <alignment vertical="center" wrapText="1" shrinkToFit="1"/>
    </xf>
    <xf numFmtId="4" fontId="17" fillId="0" borderId="0" xfId="0" applyNumberFormat="1" applyFont="1" applyBorder="1" applyAlignment="1">
      <alignment vertical="center" wrapText="1" shrinkToFit="1"/>
    </xf>
    <xf numFmtId="4" fontId="17" fillId="0" borderId="16" xfId="0" applyNumberFormat="1" applyFont="1" applyBorder="1" applyAlignment="1">
      <alignment vertical="center" wrapText="1" shrinkToFi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4" fontId="0" fillId="0" borderId="9" xfId="0" applyNumberFormat="1" applyFill="1" applyBorder="1" applyAlignment="1">
      <alignment vertical="top"/>
    </xf>
    <xf numFmtId="49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Border="1" applyAlignment="1">
      <alignment horizontal="left" vertical="top" wrapText="1"/>
    </xf>
    <xf numFmtId="4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shrinkToFit="1"/>
    </xf>
    <xf numFmtId="49" fontId="15" fillId="0" borderId="9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center" vertical="top" wrapText="1" shrinkToFit="1"/>
    </xf>
    <xf numFmtId="164" fontId="15" fillId="0" borderId="10" xfId="0" applyNumberFormat="1" applyFont="1" applyBorder="1" applyAlignment="1">
      <alignment horizontal="right" vertical="center" wrapText="1" shrinkToFit="1"/>
    </xf>
    <xf numFmtId="0" fontId="15" fillId="0" borderId="9" xfId="0" applyNumberFormat="1" applyFont="1" applyBorder="1" applyAlignment="1">
      <alignment horizontal="left" vertical="center" wrapText="1"/>
    </xf>
    <xf numFmtId="0" fontId="17" fillId="0" borderId="9" xfId="0" quotePrefix="1" applyNumberFormat="1" applyFont="1" applyBorder="1" applyAlignment="1">
      <alignment horizontal="left" vertical="center" wrapText="1"/>
    </xf>
    <xf numFmtId="164" fontId="16" fillId="0" borderId="9" xfId="0" applyNumberFormat="1" applyFont="1" applyBorder="1" applyAlignment="1">
      <alignment horizontal="right" vertical="center" wrapText="1" shrinkToFit="1"/>
    </xf>
    <xf numFmtId="4" fontId="15" fillId="3" borderId="16" xfId="0" applyNumberFormat="1" applyFont="1" applyFill="1" applyBorder="1" applyAlignment="1" applyProtection="1">
      <alignment vertical="top" shrinkToFit="1"/>
      <protection locked="0"/>
    </xf>
    <xf numFmtId="4" fontId="15" fillId="0" borderId="17" xfId="0" applyNumberFormat="1" applyFont="1" applyBorder="1" applyAlignment="1">
      <alignment horizontal="right" vertical="center" shrinkToFit="1"/>
    </xf>
    <xf numFmtId="164" fontId="15" fillId="0" borderId="9" xfId="0" applyNumberFormat="1" applyFont="1" applyBorder="1" applyAlignment="1">
      <alignment horizontal="right" vertical="center" shrinkToFit="1"/>
    </xf>
    <xf numFmtId="0" fontId="15" fillId="0" borderId="10" xfId="0" applyNumberFormat="1" applyFont="1" applyBorder="1" applyAlignment="1">
      <alignment horizontal="center" vertical="center" wrapText="1" shrinkToFit="1"/>
    </xf>
    <xf numFmtId="4" fontId="15" fillId="0" borderId="16" xfId="0" applyNumberFormat="1" applyFont="1" applyBorder="1" applyAlignment="1">
      <alignment vertical="top" shrinkToFit="1"/>
    </xf>
    <xf numFmtId="164" fontId="15" fillId="0" borderId="9" xfId="0" applyNumberFormat="1" applyFont="1" applyBorder="1" applyAlignment="1">
      <alignment horizontal="right" vertical="center" wrapText="1" shrinkToFit="1"/>
    </xf>
    <xf numFmtId="164" fontId="15" fillId="0" borderId="10" xfId="0" applyNumberFormat="1" applyFont="1" applyBorder="1" applyAlignment="1">
      <alignment vertical="center" wrapText="1" shrinkToFit="1"/>
    </xf>
    <xf numFmtId="164" fontId="16" fillId="0" borderId="0" xfId="0" applyNumberFormat="1" applyFont="1" applyBorder="1" applyAlignment="1">
      <alignment horizontal="right" vertical="center" wrapText="1" shrinkToFit="1"/>
    </xf>
    <xf numFmtId="164" fontId="15" fillId="0" borderId="21" xfId="0" applyNumberFormat="1" applyFont="1" applyBorder="1" applyAlignment="1">
      <alignment horizontal="right" vertical="center" shrinkToFit="1"/>
    </xf>
    <xf numFmtId="4" fontId="21" fillId="0" borderId="0" xfId="0" applyNumberFormat="1" applyFont="1"/>
    <xf numFmtId="4" fontId="8" fillId="0" borderId="0" xfId="0" applyNumberFormat="1" applyFont="1"/>
    <xf numFmtId="4" fontId="8" fillId="0" borderId="0" xfId="0" applyNumberFormat="1" applyFont="1" applyFill="1"/>
    <xf numFmtId="0" fontId="15" fillId="0" borderId="16" xfId="0" applyFont="1" applyBorder="1" applyAlignment="1">
      <alignment horizontal="center" vertical="center" shrinkToFit="1"/>
    </xf>
    <xf numFmtId="0" fontId="8" fillId="6" borderId="2" xfId="0" applyFont="1" applyFill="1" applyBorder="1" applyAlignment="1" applyProtection="1">
      <alignment horizontal="right" vertical="center"/>
      <protection locked="0"/>
    </xf>
    <xf numFmtId="3" fontId="8" fillId="6" borderId="0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vertical="top"/>
    </xf>
    <xf numFmtId="4" fontId="8" fillId="0" borderId="8" xfId="0" applyNumberFormat="1" applyFont="1" applyFill="1" applyBorder="1" applyAlignment="1">
      <alignment vertical="top"/>
    </xf>
    <xf numFmtId="4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center" vertical="center" shrinkToFit="1"/>
    </xf>
    <xf numFmtId="4" fontId="8" fillId="0" borderId="8" xfId="0" applyNumberFormat="1" applyFont="1" applyFill="1" applyBorder="1" applyAlignment="1">
      <alignment horizontal="center" vertical="center" shrinkToFit="1"/>
    </xf>
    <xf numFmtId="4" fontId="8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shrinkToFit="1"/>
    </xf>
    <xf numFmtId="164" fontId="8" fillId="0" borderId="8" xfId="0" applyNumberFormat="1" applyFont="1" applyFill="1" applyBorder="1" applyAlignment="1">
      <alignment vertical="top" shrinkToFit="1"/>
    </xf>
    <xf numFmtId="4" fontId="8" fillId="0" borderId="8" xfId="0" applyNumberFormat="1" applyFont="1" applyFill="1" applyBorder="1" applyAlignment="1">
      <alignment vertical="top" shrinkToFit="1"/>
    </xf>
    <xf numFmtId="4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0" xfId="0" applyNumberFormat="1" applyFont="1" applyBorder="1" applyAlignment="1">
      <alignment horizontal="right" vertical="center" shrinkToFit="1"/>
    </xf>
    <xf numFmtId="4" fontId="15" fillId="0" borderId="0" xfId="0" applyNumberFormat="1" applyFont="1" applyBorder="1" applyAlignment="1">
      <alignment horizontal="center" vertical="center" shrinkToFit="1"/>
    </xf>
    <xf numFmtId="4" fontId="15" fillId="0" borderId="0" xfId="0" applyNumberFormat="1" applyFont="1" applyFill="1" applyBorder="1" applyAlignment="1">
      <alignment horizontal="center" vertical="center" shrinkToFit="1"/>
    </xf>
    <xf numFmtId="4" fontId="15" fillId="0" borderId="0" xfId="0" applyNumberFormat="1" applyFont="1" applyFill="1" applyBorder="1" applyAlignment="1">
      <alignment horizontal="right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15" fillId="0" borderId="4" xfId="0" applyNumberFormat="1" applyFont="1" applyFill="1" applyBorder="1" applyAlignment="1">
      <alignment horizontal="center" vertical="center" shrinkToFit="1"/>
    </xf>
    <xf numFmtId="4" fontId="15" fillId="0" borderId="4" xfId="0" applyNumberFormat="1" applyFont="1" applyFill="1" applyBorder="1" applyAlignment="1">
      <alignment horizontal="right" vertical="center" shrinkToFit="1"/>
    </xf>
    <xf numFmtId="164" fontId="16" fillId="0" borderId="9" xfId="0" applyNumberFormat="1" applyFont="1" applyBorder="1" applyAlignment="1">
      <alignment vertical="top" wrapText="1" shrinkToFi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4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>
      <alignment horizontal="center" vertical="center" shrinkToFit="1"/>
    </xf>
    <xf numFmtId="4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1" fontId="0" fillId="0" borderId="2" xfId="0" applyNumberFormat="1" applyFont="1" applyBorder="1" applyAlignment="1">
      <alignment horizontal="right" indent="1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right" indent="1"/>
    </xf>
    <xf numFmtId="0" fontId="0" fillId="0" borderId="17" xfId="0" applyFont="1" applyBorder="1" applyAlignment="1">
      <alignment horizontal="right" indent="1"/>
    </xf>
    <xf numFmtId="4" fontId="13" fillId="0" borderId="5" xfId="0" applyNumberFormat="1" applyFont="1" applyBorder="1" applyAlignment="1">
      <alignment horizontal="right" vertical="center" indent="1"/>
    </xf>
    <xf numFmtId="4" fontId="13" fillId="0" borderId="15" xfId="0" applyNumberFormat="1" applyFont="1" applyBorder="1" applyAlignment="1">
      <alignment horizontal="right" vertical="center" indent="1"/>
    </xf>
    <xf numFmtId="4" fontId="11" fillId="0" borderId="5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8" fillId="6" borderId="2" xfId="0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" fontId="12" fillId="2" borderId="14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2" fontId="12" fillId="2" borderId="14" xfId="0" applyNumberFormat="1" applyFont="1" applyFill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16" xfId="0" applyNumberFormat="1" applyBorder="1" applyAlignment="1">
      <alignment horizontal="left" vertical="center"/>
    </xf>
    <xf numFmtId="3" fontId="0" fillId="5" borderId="5" xfId="0" applyNumberFormat="1" applyFill="1" applyBorder="1" applyAlignment="1">
      <alignment horizontal="left" vertical="center"/>
    </xf>
    <xf numFmtId="3" fontId="0" fillId="5" borderId="4" xfId="0" applyNumberFormat="1" applyFill="1" applyBorder="1" applyAlignment="1">
      <alignment horizontal="left" vertical="center"/>
    </xf>
    <xf numFmtId="3" fontId="0" fillId="5" borderId="15" xfId="0" applyNumberForma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left" vertical="center"/>
    </xf>
    <xf numFmtId="3" fontId="7" fillId="4" borderId="15" xfId="0" applyNumberFormat="1" applyFont="1" applyFill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0" fillId="0" borderId="15" xfId="0" applyNumberForma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17" fillId="0" borderId="9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 wrapText="1" shrinkToFit="1"/>
    </xf>
    <xf numFmtId="164" fontId="17" fillId="0" borderId="0" xfId="0" applyNumberFormat="1" applyFont="1" applyBorder="1" applyAlignment="1">
      <alignment vertical="center" wrapText="1" shrinkToFit="1"/>
    </xf>
    <xf numFmtId="4" fontId="17" fillId="0" borderId="0" xfId="0" applyNumberFormat="1" applyFont="1" applyBorder="1" applyAlignment="1">
      <alignment vertical="center" wrapText="1" shrinkToFit="1"/>
    </xf>
    <xf numFmtId="4" fontId="17" fillId="0" borderId="16" xfId="0" applyNumberFormat="1" applyFont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7" fillId="0" borderId="3" xfId="0" applyNumberFormat="1" applyFont="1" applyBorder="1" applyAlignment="1">
      <alignment horizontal="left" vertical="center" wrapText="1"/>
    </xf>
    <xf numFmtId="0" fontId="17" fillId="0" borderId="2" xfId="0" applyNumberFormat="1" applyFont="1" applyBorder="1" applyAlignment="1">
      <alignment vertical="center" wrapText="1" shrinkToFit="1"/>
    </xf>
    <xf numFmtId="164" fontId="17" fillId="0" borderId="2" xfId="0" applyNumberFormat="1" applyFont="1" applyBorder="1" applyAlignment="1">
      <alignment vertical="center" wrapText="1" shrinkToFit="1"/>
    </xf>
    <xf numFmtId="4" fontId="17" fillId="0" borderId="2" xfId="0" applyNumberFormat="1" applyFont="1" applyBorder="1" applyAlignment="1">
      <alignment vertical="center" wrapText="1" shrinkToFit="1"/>
    </xf>
    <xf numFmtId="4" fontId="17" fillId="0" borderId="17" xfId="0" applyNumberFormat="1" applyFont="1" applyBorder="1" applyAlignment="1">
      <alignment vertical="center" wrapText="1" shrinkToFit="1"/>
    </xf>
    <xf numFmtId="49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5" xfId="0" applyFill="1" applyBorder="1" applyAlignment="1">
      <alignment vertical="center"/>
    </xf>
  </cellXfs>
  <cellStyles count="3">
    <cellStyle name="Hypertextové prepojenie" xfId="1" builtinId="8"/>
    <cellStyle name="Normálna" xfId="0" builtinId="0"/>
    <cellStyle name="normální 2" xfId="2" xr:uid="{00000000-0005-0000-0000-000002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P68"/>
  <sheetViews>
    <sheetView showGridLines="0" tabSelected="1" topLeftCell="B1" zoomScale="115" zoomScaleNormal="115" zoomScaleSheetLayoutView="75" workbookViewId="0">
      <selection activeCell="D11" sqref="D11:G11"/>
    </sheetView>
  </sheetViews>
  <sheetFormatPr defaultColWidth="9" defaultRowHeight="12.75" x14ac:dyDescent="0.2"/>
  <cols>
    <col min="1" max="1" width="0.5703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2" width="8.5703125" customWidth="1"/>
    <col min="13" max="16" width="10.7109375" customWidth="1"/>
  </cols>
  <sheetData>
    <row r="1" spans="1:16" ht="33.75" customHeight="1" x14ac:dyDescent="0.2">
      <c r="A1" s="50" t="s">
        <v>37</v>
      </c>
      <c r="B1" s="321" t="s">
        <v>367</v>
      </c>
      <c r="C1" s="322"/>
      <c r="D1" s="322"/>
      <c r="E1" s="322"/>
      <c r="F1" s="322"/>
      <c r="G1" s="322"/>
      <c r="H1" s="322"/>
      <c r="I1" s="322"/>
      <c r="J1" s="323"/>
    </row>
    <row r="2" spans="1:16" ht="23.25" customHeight="1" x14ac:dyDescent="0.2">
      <c r="A2" s="4"/>
      <c r="B2" s="181" t="s">
        <v>22</v>
      </c>
      <c r="C2" s="56"/>
      <c r="D2" s="57" t="s">
        <v>295</v>
      </c>
      <c r="E2" s="57" t="s">
        <v>293</v>
      </c>
      <c r="F2" s="58"/>
      <c r="G2" s="59"/>
      <c r="H2" s="58"/>
      <c r="I2" s="59"/>
      <c r="J2" s="182"/>
      <c r="P2" s="2"/>
    </row>
    <row r="3" spans="1:16" ht="23.25" customHeight="1" x14ac:dyDescent="0.2">
      <c r="A3" s="4"/>
      <c r="B3" s="183"/>
      <c r="C3" s="56"/>
      <c r="D3" s="112" t="s">
        <v>269</v>
      </c>
      <c r="E3" s="112" t="s">
        <v>294</v>
      </c>
      <c r="F3" s="60"/>
      <c r="G3" s="60"/>
      <c r="H3" s="56"/>
      <c r="I3" s="61"/>
      <c r="J3" s="184"/>
    </row>
    <row r="4" spans="1:16" ht="23.25" customHeight="1" x14ac:dyDescent="0.2">
      <c r="A4" s="4"/>
      <c r="B4" s="185"/>
      <c r="C4" s="62"/>
      <c r="D4" s="63"/>
      <c r="E4" s="63"/>
      <c r="F4" s="64"/>
      <c r="G4" s="65"/>
      <c r="H4" s="64"/>
      <c r="I4" s="65"/>
      <c r="J4" s="186"/>
    </row>
    <row r="5" spans="1:16" ht="15" customHeight="1" x14ac:dyDescent="0.2">
      <c r="A5" s="4"/>
      <c r="B5" s="187" t="s">
        <v>21</v>
      </c>
      <c r="C5" s="5"/>
      <c r="D5" s="25" t="s">
        <v>270</v>
      </c>
      <c r="E5" s="18"/>
      <c r="F5" s="18" t="s">
        <v>299</v>
      </c>
      <c r="G5" s="18"/>
      <c r="H5" s="20" t="s">
        <v>34</v>
      </c>
      <c r="I5" s="215" t="s">
        <v>300</v>
      </c>
      <c r="J5" s="188"/>
    </row>
    <row r="6" spans="1:16" ht="15" customHeight="1" x14ac:dyDescent="0.2">
      <c r="A6" s="4"/>
      <c r="B6" s="189"/>
      <c r="C6" s="18"/>
      <c r="D6" s="25" t="s">
        <v>297</v>
      </c>
      <c r="E6" s="18"/>
      <c r="F6" s="113"/>
      <c r="G6" s="18"/>
      <c r="H6" s="20" t="s">
        <v>35</v>
      </c>
      <c r="I6" s="25">
        <v>2020589626</v>
      </c>
      <c r="J6" s="188"/>
    </row>
    <row r="7" spans="1:16" ht="15" customHeight="1" x14ac:dyDescent="0.2">
      <c r="A7" s="4"/>
      <c r="B7" s="190"/>
      <c r="C7" s="19"/>
      <c r="D7" s="26" t="s">
        <v>298</v>
      </c>
      <c r="E7" s="27"/>
      <c r="F7" s="114"/>
      <c r="G7" s="27"/>
      <c r="H7" s="29"/>
      <c r="I7" s="27"/>
      <c r="J7" s="191"/>
    </row>
    <row r="8" spans="1:16" ht="15" customHeight="1" x14ac:dyDescent="0.2">
      <c r="A8" s="4"/>
      <c r="B8" s="187" t="s">
        <v>19</v>
      </c>
      <c r="C8" s="5"/>
      <c r="D8" s="28"/>
      <c r="E8" s="5"/>
      <c r="F8" s="5"/>
      <c r="G8" s="35"/>
      <c r="H8" s="20" t="s">
        <v>34</v>
      </c>
      <c r="I8" s="25"/>
      <c r="J8" s="188"/>
    </row>
    <row r="9" spans="1:16" ht="15" customHeight="1" x14ac:dyDescent="0.2">
      <c r="A9" s="4"/>
      <c r="B9" s="192"/>
      <c r="C9" s="5"/>
      <c r="D9" s="28"/>
      <c r="E9" s="5"/>
      <c r="F9" s="5"/>
      <c r="G9" s="35"/>
      <c r="H9" s="20" t="s">
        <v>35</v>
      </c>
      <c r="I9" s="25"/>
      <c r="J9" s="188"/>
    </row>
    <row r="10" spans="1:16" ht="15" customHeight="1" x14ac:dyDescent="0.2">
      <c r="A10" s="4"/>
      <c r="B10" s="193"/>
      <c r="C10" s="19"/>
      <c r="D10" s="36"/>
      <c r="E10" s="40"/>
      <c r="F10" s="40"/>
      <c r="G10" s="38"/>
      <c r="H10" s="38"/>
      <c r="I10" s="39"/>
      <c r="J10" s="191"/>
    </row>
    <row r="11" spans="1:16" ht="24" customHeight="1" x14ac:dyDescent="0.2">
      <c r="A11" s="4"/>
      <c r="B11" s="204" t="s">
        <v>301</v>
      </c>
      <c r="C11" s="5"/>
      <c r="D11" s="330"/>
      <c r="E11" s="330"/>
      <c r="F11" s="330"/>
      <c r="G11" s="330"/>
      <c r="H11" s="217" t="s">
        <v>34</v>
      </c>
      <c r="I11" s="272"/>
      <c r="J11" s="218"/>
    </row>
    <row r="12" spans="1:16" ht="15.75" customHeight="1" x14ac:dyDescent="0.2">
      <c r="A12" s="4"/>
      <c r="B12" s="189"/>
      <c r="C12" s="216"/>
      <c r="D12" s="330"/>
      <c r="E12" s="330"/>
      <c r="F12" s="330"/>
      <c r="G12" s="330"/>
      <c r="H12" s="217" t="s">
        <v>35</v>
      </c>
      <c r="I12" s="272"/>
      <c r="J12" s="218"/>
    </row>
    <row r="13" spans="1:16" ht="15.75" customHeight="1" x14ac:dyDescent="0.2">
      <c r="A13" s="4"/>
      <c r="B13" s="190"/>
      <c r="C13" s="271"/>
      <c r="D13" s="341"/>
      <c r="E13" s="341"/>
      <c r="F13" s="341"/>
      <c r="G13" s="341"/>
      <c r="H13" s="21"/>
      <c r="I13" s="27"/>
      <c r="J13" s="191"/>
    </row>
    <row r="14" spans="1:16" ht="24" hidden="1" customHeight="1" x14ac:dyDescent="0.2">
      <c r="A14" s="4"/>
      <c r="B14" s="194" t="s">
        <v>20</v>
      </c>
      <c r="C14" s="46"/>
      <c r="D14" s="47"/>
      <c r="E14" s="48"/>
      <c r="F14" s="48"/>
      <c r="G14" s="48"/>
      <c r="H14" s="49"/>
      <c r="I14" s="48"/>
      <c r="J14" s="195"/>
    </row>
    <row r="15" spans="1:16" ht="32.25" customHeight="1" x14ac:dyDescent="0.2">
      <c r="A15" s="4"/>
      <c r="B15" s="196" t="s">
        <v>32</v>
      </c>
      <c r="C15" s="151"/>
      <c r="D15" s="38"/>
      <c r="E15" s="329"/>
      <c r="F15" s="329"/>
      <c r="G15" s="331"/>
      <c r="H15" s="331"/>
      <c r="I15" s="331" t="s">
        <v>29</v>
      </c>
      <c r="J15" s="332"/>
    </row>
    <row r="16" spans="1:16" ht="23.25" customHeight="1" x14ac:dyDescent="0.2">
      <c r="A16" s="86" t="s">
        <v>24</v>
      </c>
      <c r="B16" s="197" t="s">
        <v>24</v>
      </c>
      <c r="C16" s="41"/>
      <c r="D16" s="42"/>
      <c r="E16" s="333"/>
      <c r="F16" s="334"/>
      <c r="G16" s="333"/>
      <c r="H16" s="334"/>
      <c r="I16" s="333">
        <f>SUMIF(F49:F59,A16,I49:I59)+SUMIF(F49:F59,"PSU",I49:I59)</f>
        <v>0</v>
      </c>
      <c r="J16" s="334"/>
    </row>
    <row r="17" spans="1:10" ht="23.25" customHeight="1" x14ac:dyDescent="0.2">
      <c r="A17" s="86" t="s">
        <v>25</v>
      </c>
      <c r="B17" s="197" t="s">
        <v>25</v>
      </c>
      <c r="C17" s="41"/>
      <c r="D17" s="42"/>
      <c r="E17" s="333"/>
      <c r="F17" s="334"/>
      <c r="G17" s="333"/>
      <c r="H17" s="334"/>
      <c r="I17" s="333">
        <f>SUMIF(F49:F59,A17,I49:I59)</f>
        <v>0</v>
      </c>
      <c r="J17" s="334"/>
    </row>
    <row r="18" spans="1:10" ht="23.25" customHeight="1" x14ac:dyDescent="0.2">
      <c r="A18" s="86" t="s">
        <v>26</v>
      </c>
      <c r="B18" s="197" t="s">
        <v>26</v>
      </c>
      <c r="C18" s="41"/>
      <c r="D18" s="42"/>
      <c r="E18" s="333"/>
      <c r="F18" s="334"/>
      <c r="G18" s="333"/>
      <c r="H18" s="334"/>
      <c r="I18" s="333">
        <f>SUMIF(F49:F59,A18,I49:I59)</f>
        <v>0</v>
      </c>
      <c r="J18" s="334"/>
    </row>
    <row r="19" spans="1:10" ht="23.25" customHeight="1" x14ac:dyDescent="0.2">
      <c r="A19" s="86" t="s">
        <v>61</v>
      </c>
      <c r="B19" s="197" t="s">
        <v>27</v>
      </c>
      <c r="C19" s="41"/>
      <c r="D19" s="42"/>
      <c r="E19" s="333"/>
      <c r="F19" s="334"/>
      <c r="G19" s="333"/>
      <c r="H19" s="334"/>
      <c r="I19" s="333">
        <f>SUMIF(F49:F59,A19,I49:I59)</f>
        <v>0</v>
      </c>
      <c r="J19" s="334"/>
    </row>
    <row r="20" spans="1:10" ht="23.25" customHeight="1" x14ac:dyDescent="0.2">
      <c r="A20" s="86" t="s">
        <v>62</v>
      </c>
      <c r="B20" s="197" t="s">
        <v>28</v>
      </c>
      <c r="C20" s="41"/>
      <c r="D20" s="42"/>
      <c r="E20" s="333"/>
      <c r="F20" s="334"/>
      <c r="G20" s="333"/>
      <c r="H20" s="334"/>
      <c r="I20" s="333">
        <f>SUMIF(F49:F59,A20,I49:I59)</f>
        <v>0</v>
      </c>
      <c r="J20" s="334"/>
    </row>
    <row r="21" spans="1:10" ht="23.25" customHeight="1" x14ac:dyDescent="0.2">
      <c r="A21" s="4"/>
      <c r="B21" s="198" t="s">
        <v>29</v>
      </c>
      <c r="C21" s="51"/>
      <c r="D21" s="52"/>
      <c r="E21" s="327"/>
      <c r="F21" s="328"/>
      <c r="G21" s="327"/>
      <c r="H21" s="328"/>
      <c r="I21" s="327">
        <f>SUM(I16:J20)</f>
        <v>0</v>
      </c>
      <c r="J21" s="328"/>
    </row>
    <row r="22" spans="1:10" ht="33" customHeight="1" x14ac:dyDescent="0.2">
      <c r="A22" s="4"/>
      <c r="B22" s="199" t="s">
        <v>33</v>
      </c>
      <c r="C22" s="41"/>
      <c r="D22" s="42"/>
      <c r="E22" s="45"/>
      <c r="F22" s="44"/>
      <c r="G22" s="37"/>
      <c r="H22" s="37"/>
      <c r="I22" s="37"/>
      <c r="J22" s="200"/>
    </row>
    <row r="23" spans="1:10" ht="23.25" customHeight="1" x14ac:dyDescent="0.2">
      <c r="A23" s="4"/>
      <c r="B23" s="201" t="s">
        <v>12</v>
      </c>
      <c r="C23" s="41"/>
      <c r="D23" s="42"/>
      <c r="E23" s="43">
        <v>0</v>
      </c>
      <c r="F23" s="44" t="s">
        <v>0</v>
      </c>
      <c r="G23" s="337">
        <f>ZakladDPHSniVypocet</f>
        <v>0</v>
      </c>
      <c r="H23" s="338"/>
      <c r="I23" s="338"/>
      <c r="J23" s="200" t="str">
        <f t="shared" ref="J23:J28" si="0">Mena</f>
        <v>EUR</v>
      </c>
    </row>
    <row r="24" spans="1:10" ht="23.25" customHeight="1" x14ac:dyDescent="0.2">
      <c r="A24" s="4"/>
      <c r="B24" s="201" t="s">
        <v>13</v>
      </c>
      <c r="C24" s="41"/>
      <c r="D24" s="42"/>
      <c r="E24" s="43">
        <f>SazbaDPH1</f>
        <v>0</v>
      </c>
      <c r="F24" s="44" t="s">
        <v>0</v>
      </c>
      <c r="G24" s="335">
        <f>ZakladDPHSni*SazbaDPH1/100</f>
        <v>0</v>
      </c>
      <c r="H24" s="336"/>
      <c r="I24" s="336"/>
      <c r="J24" s="200" t="str">
        <f t="shared" si="0"/>
        <v>EUR</v>
      </c>
    </row>
    <row r="25" spans="1:10" ht="23.25" customHeight="1" x14ac:dyDescent="0.2">
      <c r="A25" s="4"/>
      <c r="B25" s="201" t="s">
        <v>14</v>
      </c>
      <c r="C25" s="41"/>
      <c r="D25" s="42"/>
      <c r="E25" s="43">
        <v>20</v>
      </c>
      <c r="F25" s="44" t="s">
        <v>0</v>
      </c>
      <c r="G25" s="337">
        <f>I21</f>
        <v>0</v>
      </c>
      <c r="H25" s="338"/>
      <c r="I25" s="338"/>
      <c r="J25" s="200" t="str">
        <f t="shared" si="0"/>
        <v>EUR</v>
      </c>
    </row>
    <row r="26" spans="1:10" ht="23.25" customHeight="1" x14ac:dyDescent="0.2">
      <c r="A26" s="4"/>
      <c r="B26" s="202" t="s">
        <v>15</v>
      </c>
      <c r="C26" s="15"/>
      <c r="D26" s="11"/>
      <c r="E26" s="33">
        <f>SazbaDPH2</f>
        <v>20</v>
      </c>
      <c r="F26" s="34" t="s">
        <v>0</v>
      </c>
      <c r="G26" s="324">
        <f>ZakladDPHZakl*SazbaDPH2/100</f>
        <v>0</v>
      </c>
      <c r="H26" s="325"/>
      <c r="I26" s="325"/>
      <c r="J26" s="203" t="str">
        <f t="shared" si="0"/>
        <v>EUR</v>
      </c>
    </row>
    <row r="27" spans="1:10" ht="23.25" customHeight="1" thickBot="1" x14ac:dyDescent="0.25">
      <c r="A27" s="4"/>
      <c r="B27" s="204" t="s">
        <v>4</v>
      </c>
      <c r="C27" s="13"/>
      <c r="D27" s="16"/>
      <c r="E27" s="13"/>
      <c r="F27" s="14"/>
      <c r="G27" s="326">
        <v>0</v>
      </c>
      <c r="H27" s="326"/>
      <c r="I27" s="326"/>
      <c r="J27" s="205" t="str">
        <f t="shared" si="0"/>
        <v>EUR</v>
      </c>
    </row>
    <row r="28" spans="1:10" ht="27.75" hidden="1" customHeight="1" thickBot="1" x14ac:dyDescent="0.25">
      <c r="A28" s="4"/>
      <c r="B28" s="206" t="s">
        <v>23</v>
      </c>
      <c r="C28" s="72"/>
      <c r="D28" s="72"/>
      <c r="E28" s="73"/>
      <c r="F28" s="74"/>
      <c r="G28" s="344">
        <f>ZakladDPHSniVypocet+ZakladDPHZaklVypocet</f>
        <v>0</v>
      </c>
      <c r="H28" s="347"/>
      <c r="I28" s="347"/>
      <c r="J28" s="207" t="str">
        <f t="shared" si="0"/>
        <v>EUR</v>
      </c>
    </row>
    <row r="29" spans="1:10" ht="27.75" customHeight="1" thickBot="1" x14ac:dyDescent="0.25">
      <c r="A29" s="4"/>
      <c r="B29" s="206" t="s">
        <v>36</v>
      </c>
      <c r="C29" s="75"/>
      <c r="D29" s="75"/>
      <c r="E29" s="75"/>
      <c r="F29" s="75"/>
      <c r="G29" s="344">
        <f>ZakladDPHSni+DPHSni+ZakladDPHZakl+DPHZakl+Zaokrouhleni</f>
        <v>0</v>
      </c>
      <c r="H29" s="344"/>
      <c r="I29" s="344"/>
      <c r="J29" s="208" t="s">
        <v>44</v>
      </c>
    </row>
    <row r="30" spans="1:10" ht="12.75" customHeight="1" x14ac:dyDescent="0.2">
      <c r="A30" s="4"/>
      <c r="B30" s="192"/>
      <c r="C30" s="5"/>
      <c r="D30" s="5"/>
      <c r="E30" s="5"/>
      <c r="F30" s="5"/>
      <c r="G30" s="35"/>
      <c r="H30" s="5"/>
      <c r="I30" s="35"/>
      <c r="J30" s="209"/>
    </row>
    <row r="31" spans="1:10" ht="30" customHeight="1" x14ac:dyDescent="0.2">
      <c r="A31" s="4"/>
      <c r="B31" s="192"/>
      <c r="C31" s="5"/>
      <c r="D31" s="5"/>
      <c r="E31" s="5"/>
      <c r="F31" s="5"/>
      <c r="G31" s="35"/>
      <c r="H31" s="5"/>
      <c r="I31" s="35"/>
      <c r="J31" s="209"/>
    </row>
    <row r="32" spans="1:10" ht="18.75" customHeight="1" x14ac:dyDescent="0.2">
      <c r="A32" s="4"/>
      <c r="B32" s="210"/>
      <c r="C32" s="12" t="s">
        <v>11</v>
      </c>
      <c r="D32" s="31"/>
      <c r="E32" s="31"/>
      <c r="F32" s="12" t="s">
        <v>10</v>
      </c>
      <c r="G32" s="31"/>
      <c r="H32" s="32">
        <v>43801</v>
      </c>
      <c r="I32" s="31"/>
      <c r="J32" s="209"/>
    </row>
    <row r="33" spans="1:10" ht="47.25" customHeight="1" x14ac:dyDescent="0.2">
      <c r="A33" s="4"/>
      <c r="B33" s="192"/>
      <c r="C33" s="5"/>
      <c r="D33" s="5"/>
      <c r="E33" s="5"/>
      <c r="F33" s="5"/>
      <c r="G33" s="35"/>
      <c r="H33" s="5"/>
      <c r="I33" s="35"/>
      <c r="J33" s="209"/>
    </row>
    <row r="34" spans="1:10" s="30" customFormat="1" ht="18.75" customHeight="1" x14ac:dyDescent="0.2">
      <c r="A34" s="22"/>
      <c r="B34" s="211"/>
      <c r="C34" s="23"/>
      <c r="D34" s="17"/>
      <c r="E34" s="17"/>
      <c r="F34" s="23"/>
      <c r="G34" s="24"/>
      <c r="H34" s="17"/>
      <c r="I34" s="24"/>
      <c r="J34" s="212"/>
    </row>
    <row r="35" spans="1:10" ht="12.75" customHeight="1" x14ac:dyDescent="0.2">
      <c r="A35" s="4"/>
      <c r="B35" s="192"/>
      <c r="C35" s="5"/>
      <c r="D35" s="356" t="s">
        <v>3</v>
      </c>
      <c r="E35" s="356"/>
      <c r="F35" s="5"/>
      <c r="G35" s="35"/>
      <c r="H35" s="221" t="s">
        <v>2</v>
      </c>
      <c r="I35" s="221"/>
      <c r="J35" s="209"/>
    </row>
    <row r="36" spans="1:10" ht="13.5" customHeight="1" x14ac:dyDescent="0.2">
      <c r="A36" s="5"/>
      <c r="B36" s="213"/>
      <c r="C36" s="11"/>
      <c r="D36" s="11"/>
      <c r="E36" s="11"/>
      <c r="F36" s="11"/>
      <c r="G36" s="38"/>
      <c r="H36" s="11"/>
      <c r="I36" s="38"/>
      <c r="J36" s="214"/>
    </row>
    <row r="37" spans="1:10" ht="27" customHeight="1" x14ac:dyDescent="0.25">
      <c r="B37" s="53" t="s">
        <v>16</v>
      </c>
      <c r="C37" s="3"/>
      <c r="D37" s="3"/>
      <c r="E37" s="3"/>
      <c r="F37" s="71"/>
      <c r="G37" s="71"/>
      <c r="H37" s="71"/>
      <c r="I37" s="71"/>
      <c r="J37" s="3"/>
    </row>
    <row r="38" spans="1:10" ht="25.5" customHeight="1" x14ac:dyDescent="0.2">
      <c r="A38" s="70" t="s">
        <v>38</v>
      </c>
      <c r="B38" s="161" t="s">
        <v>17</v>
      </c>
      <c r="C38" s="357" t="s">
        <v>287</v>
      </c>
      <c r="D38" s="358"/>
      <c r="E38" s="358"/>
      <c r="F38" s="359"/>
      <c r="G38" s="164" t="str">
        <f>B25</f>
        <v>Základ pro základní DPH</v>
      </c>
      <c r="H38" s="162" t="s">
        <v>18</v>
      </c>
      <c r="I38" s="162" t="s">
        <v>1</v>
      </c>
      <c r="J38" s="163" t="s">
        <v>0</v>
      </c>
    </row>
    <row r="39" spans="1:10" ht="25.5" hidden="1" customHeight="1" x14ac:dyDescent="0.2">
      <c r="A39" s="70">
        <v>1</v>
      </c>
      <c r="B39" s="167" t="s">
        <v>39</v>
      </c>
      <c r="C39" s="345"/>
      <c r="D39" s="346"/>
      <c r="E39" s="346"/>
      <c r="F39" s="165"/>
      <c r="G39" s="168">
        <f>ZakladDPHZaklVypocet</f>
        <v>0</v>
      </c>
      <c r="H39" s="169">
        <f>(F39*SazbaDPH1/100)+(G39*SazbaDPH2/100)</f>
        <v>0</v>
      </c>
      <c r="I39" s="169">
        <f>F39+G39+H39</f>
        <v>0</v>
      </c>
      <c r="J39" s="170" t="str">
        <f>IF(CenaCelkemVypocet=0,"",I39/CenaCelkemVypocet*100)</f>
        <v/>
      </c>
    </row>
    <row r="40" spans="1:10" ht="25.5" customHeight="1" x14ac:dyDescent="0.2">
      <c r="A40" s="70">
        <v>2</v>
      </c>
      <c r="B40" s="167" t="s">
        <v>40</v>
      </c>
      <c r="C40" s="360" t="s">
        <v>288</v>
      </c>
      <c r="D40" s="361"/>
      <c r="E40" s="361"/>
      <c r="F40" s="362"/>
      <c r="G40" s="173">
        <f>'10 1-2019 Pol'!H134</f>
        <v>0</v>
      </c>
      <c r="H40" s="173">
        <f>(F40*SazbaDPH1/100)+(G40*SazbaDPH2/100)</f>
        <v>0</v>
      </c>
      <c r="I40" s="173">
        <f>F40+G40+H40</f>
        <v>0</v>
      </c>
      <c r="J40" s="167" t="str">
        <f>IF(CenaCelkemVypocet=0,"",I40/CenaCelkemVypocet*100)</f>
        <v/>
      </c>
    </row>
    <row r="41" spans="1:10" ht="25.5" customHeight="1" x14ac:dyDescent="0.2">
      <c r="A41" s="70">
        <v>2</v>
      </c>
      <c r="B41" s="171" t="s">
        <v>41</v>
      </c>
      <c r="C41" s="350" t="s">
        <v>289</v>
      </c>
      <c r="D41" s="351"/>
      <c r="E41" s="351"/>
      <c r="F41" s="352"/>
      <c r="G41" s="166">
        <f>'10 2-2019 Pol'!AE79</f>
        <v>0</v>
      </c>
      <c r="H41" s="166">
        <f>(F41*SazbaDPH1/100)+(G41*SazbaDPH2/100)</f>
        <v>0</v>
      </c>
      <c r="I41" s="166">
        <f>F41+G41+H41</f>
        <v>0</v>
      </c>
      <c r="J41" s="219" t="str">
        <f>IF(CenaCelkemVypocet=0,"",I41/CenaCelkemVypocet*100)</f>
        <v/>
      </c>
    </row>
    <row r="42" spans="1:10" ht="25.5" customHeight="1" x14ac:dyDescent="0.2">
      <c r="A42" s="70"/>
      <c r="B42" s="353" t="s">
        <v>43</v>
      </c>
      <c r="C42" s="354"/>
      <c r="D42" s="354"/>
      <c r="E42" s="354"/>
      <c r="F42" s="355"/>
      <c r="G42" s="172">
        <f>G41+G40</f>
        <v>0</v>
      </c>
      <c r="H42" s="172">
        <f>H41+H40</f>
        <v>0</v>
      </c>
      <c r="I42" s="172">
        <f>I41+I40</f>
        <v>0</v>
      </c>
      <c r="J42" s="220">
        <f>SUMIF(A39:A41,"=1",J39:J41)</f>
        <v>0</v>
      </c>
    </row>
    <row r="46" spans="1:10" ht="15.75" x14ac:dyDescent="0.25">
      <c r="B46" s="76" t="s">
        <v>286</v>
      </c>
    </row>
    <row r="48" spans="1:10" ht="25.5" customHeight="1" x14ac:dyDescent="0.2">
      <c r="A48" s="77"/>
      <c r="B48" s="158" t="s">
        <v>17</v>
      </c>
      <c r="C48" s="158" t="s">
        <v>5</v>
      </c>
      <c r="D48" s="159"/>
      <c r="E48" s="159"/>
      <c r="F48" s="160" t="s">
        <v>45</v>
      </c>
      <c r="G48" s="160"/>
      <c r="H48" s="160"/>
      <c r="I48" s="160" t="s">
        <v>29</v>
      </c>
      <c r="J48" s="160" t="s">
        <v>0</v>
      </c>
    </row>
    <row r="49" spans="1:15" ht="25.5" customHeight="1" x14ac:dyDescent="0.2">
      <c r="A49" s="78"/>
      <c r="B49" s="152" t="s">
        <v>46</v>
      </c>
      <c r="C49" s="342" t="s">
        <v>266</v>
      </c>
      <c r="D49" s="343"/>
      <c r="E49" s="343"/>
      <c r="F49" s="83" t="s">
        <v>24</v>
      </c>
      <c r="G49" s="81"/>
      <c r="H49" s="81"/>
      <c r="I49" s="81">
        <f>'10 2-2019 Pol'!H8</f>
        <v>0</v>
      </c>
      <c r="J49" s="155" t="str">
        <f>IF(I60=0,"",I49/I60*100)</f>
        <v/>
      </c>
      <c r="M49" s="229"/>
      <c r="N49" s="229"/>
    </row>
    <row r="50" spans="1:15" ht="25.5" customHeight="1" x14ac:dyDescent="0.2">
      <c r="A50" s="78"/>
      <c r="B50" s="153" t="s">
        <v>48</v>
      </c>
      <c r="C50" s="339" t="s">
        <v>268</v>
      </c>
      <c r="D50" s="340"/>
      <c r="E50" s="340"/>
      <c r="F50" s="84" t="s">
        <v>24</v>
      </c>
      <c r="G50" s="80"/>
      <c r="H50" s="80"/>
      <c r="I50" s="80">
        <f>'10 2-2019 Pol'!H67</f>
        <v>0</v>
      </c>
      <c r="J50" s="156" t="str">
        <f>IF(I60=0,"",I50/I60*100)</f>
        <v/>
      </c>
      <c r="M50" s="229"/>
      <c r="N50" s="229"/>
    </row>
    <row r="51" spans="1:15" ht="25.5" customHeight="1" x14ac:dyDescent="0.2">
      <c r="A51" s="78"/>
      <c r="B51" s="153" t="s">
        <v>46</v>
      </c>
      <c r="C51" s="339" t="s">
        <v>47</v>
      </c>
      <c r="D51" s="340"/>
      <c r="E51" s="340"/>
      <c r="F51" s="84" t="s">
        <v>24</v>
      </c>
      <c r="G51" s="80"/>
      <c r="H51" s="80"/>
      <c r="I51" s="80">
        <f>'10 1-2019 Pol'!H8</f>
        <v>0</v>
      </c>
      <c r="J51" s="156" t="str">
        <f>IF(I60=0,"",I51/I60*100)</f>
        <v/>
      </c>
      <c r="M51" s="229"/>
      <c r="N51" s="229"/>
    </row>
    <row r="52" spans="1:15" ht="25.5" customHeight="1" x14ac:dyDescent="0.2">
      <c r="A52" s="78"/>
      <c r="B52" s="153" t="s">
        <v>48</v>
      </c>
      <c r="C52" s="339" t="s">
        <v>49</v>
      </c>
      <c r="D52" s="340"/>
      <c r="E52" s="340"/>
      <c r="F52" s="84" t="s">
        <v>24</v>
      </c>
      <c r="G52" s="80"/>
      <c r="H52" s="80"/>
      <c r="I52" s="80">
        <f>'10 1-2019 Pol'!H54</f>
        <v>0</v>
      </c>
      <c r="J52" s="156" t="str">
        <f>IF(I60=0,"",I52/I60*100)</f>
        <v/>
      </c>
      <c r="M52" s="229"/>
      <c r="N52" s="229"/>
    </row>
    <row r="53" spans="1:15" ht="25.5" customHeight="1" x14ac:dyDescent="0.2">
      <c r="A53" s="78"/>
      <c r="B53" s="153" t="s">
        <v>50</v>
      </c>
      <c r="C53" s="339" t="s">
        <v>51</v>
      </c>
      <c r="D53" s="340"/>
      <c r="E53" s="340"/>
      <c r="F53" s="84" t="s">
        <v>24</v>
      </c>
      <c r="G53" s="80"/>
      <c r="H53" s="80"/>
      <c r="I53" s="80">
        <f>'10 1-2019 Pol'!H61</f>
        <v>0</v>
      </c>
      <c r="J53" s="156" t="str">
        <f>IF(I60=0,"",I53/I60*100)</f>
        <v/>
      </c>
      <c r="M53" s="229"/>
      <c r="N53" s="229"/>
    </row>
    <row r="54" spans="1:15" ht="25.5" customHeight="1" x14ac:dyDescent="0.2">
      <c r="A54" s="78"/>
      <c r="B54" s="153" t="s">
        <v>52</v>
      </c>
      <c r="C54" s="339" t="s">
        <v>290</v>
      </c>
      <c r="D54" s="340"/>
      <c r="E54" s="340"/>
      <c r="F54" s="84" t="s">
        <v>24</v>
      </c>
      <c r="G54" s="80"/>
      <c r="H54" s="80"/>
      <c r="I54" s="80">
        <f>'10 1-2019 Pol'!H73</f>
        <v>0</v>
      </c>
      <c r="J54" s="156" t="str">
        <f>IF(I60=0,"",I54/I60*100)</f>
        <v/>
      </c>
      <c r="M54" s="229"/>
      <c r="N54" s="229"/>
    </row>
    <row r="55" spans="1:15" ht="25.5" customHeight="1" x14ac:dyDescent="0.2">
      <c r="A55" s="78"/>
      <c r="B55" s="153" t="s">
        <v>53</v>
      </c>
      <c r="C55" s="339" t="s">
        <v>54</v>
      </c>
      <c r="D55" s="340"/>
      <c r="E55" s="340"/>
      <c r="F55" s="84" t="s">
        <v>24</v>
      </c>
      <c r="G55" s="80"/>
      <c r="H55" s="80"/>
      <c r="I55" s="80">
        <f>'10 1-2019 Pol'!H89</f>
        <v>0</v>
      </c>
      <c r="J55" s="156" t="str">
        <f>IF(I60=0,"",I55/I60*100)</f>
        <v/>
      </c>
      <c r="M55" s="229"/>
      <c r="N55" s="229"/>
    </row>
    <row r="56" spans="1:15" ht="25.5" customHeight="1" x14ac:dyDescent="0.2">
      <c r="A56" s="78"/>
      <c r="B56" s="153" t="s">
        <v>55</v>
      </c>
      <c r="C56" s="339" t="s">
        <v>56</v>
      </c>
      <c r="D56" s="340"/>
      <c r="E56" s="340"/>
      <c r="F56" s="84" t="s">
        <v>24</v>
      </c>
      <c r="G56" s="80"/>
      <c r="H56" s="80"/>
      <c r="I56" s="80">
        <f>'10 1-2019 Pol'!H101</f>
        <v>0</v>
      </c>
      <c r="J56" s="156" t="str">
        <f>IF(I60=0,"",I56/I60*100)</f>
        <v/>
      </c>
      <c r="M56" s="229"/>
      <c r="N56" s="229"/>
    </row>
    <row r="57" spans="1:15" ht="25.5" customHeight="1" x14ac:dyDescent="0.2">
      <c r="A57" s="78"/>
      <c r="B57" s="153" t="s">
        <v>57</v>
      </c>
      <c r="C57" s="339" t="s">
        <v>58</v>
      </c>
      <c r="D57" s="340"/>
      <c r="E57" s="340"/>
      <c r="F57" s="84" t="s">
        <v>24</v>
      </c>
      <c r="G57" s="80"/>
      <c r="H57" s="80"/>
      <c r="I57" s="80">
        <f>'10 1-2019 Pol'!H108</f>
        <v>0</v>
      </c>
      <c r="J57" s="156" t="str">
        <f>IF(I60=0,"",I57/I60*100)</f>
        <v/>
      </c>
      <c r="M57" s="229"/>
      <c r="N57" s="229"/>
    </row>
    <row r="58" spans="1:15" ht="25.5" customHeight="1" x14ac:dyDescent="0.2">
      <c r="A58" s="78"/>
      <c r="B58" s="153" t="s">
        <v>59</v>
      </c>
      <c r="C58" s="339" t="s">
        <v>60</v>
      </c>
      <c r="D58" s="340"/>
      <c r="E58" s="340"/>
      <c r="F58" s="84" t="s">
        <v>24</v>
      </c>
      <c r="G58" s="80"/>
      <c r="H58" s="80"/>
      <c r="I58" s="80">
        <f>'10 1-2019 Pol'!H129</f>
        <v>0</v>
      </c>
      <c r="J58" s="156" t="str">
        <f>IF(I60=0,"",I58/I60*100)</f>
        <v/>
      </c>
      <c r="M58" s="229"/>
      <c r="N58" s="229"/>
    </row>
    <row r="59" spans="1:15" ht="25.5" customHeight="1" x14ac:dyDescent="0.2">
      <c r="A59" s="78"/>
      <c r="B59" s="154" t="s">
        <v>61</v>
      </c>
      <c r="C59" s="348" t="s">
        <v>27</v>
      </c>
      <c r="D59" s="349"/>
      <c r="E59" s="349"/>
      <c r="F59" s="85" t="s">
        <v>61</v>
      </c>
      <c r="G59" s="82"/>
      <c r="H59" s="82"/>
      <c r="I59" s="82">
        <f>'10 1-2019 Pol'!H131</f>
        <v>0</v>
      </c>
      <c r="J59" s="157" t="str">
        <f>IF(I60=0,"",I59/I60*100)</f>
        <v/>
      </c>
      <c r="M59" s="229"/>
      <c r="N59" s="229"/>
    </row>
    <row r="60" spans="1:15" ht="25.5" customHeight="1" x14ac:dyDescent="0.2">
      <c r="A60" s="78"/>
      <c r="B60" s="179" t="s">
        <v>1</v>
      </c>
      <c r="C60" s="174"/>
      <c r="D60" s="175"/>
      <c r="E60" s="175"/>
      <c r="F60" s="176"/>
      <c r="G60" s="177"/>
      <c r="H60" s="177"/>
      <c r="I60" s="180">
        <f>SUM(I49:I59)</f>
        <v>0</v>
      </c>
      <c r="J60" s="178">
        <f>SUM(J49:J59)</f>
        <v>0</v>
      </c>
      <c r="M60" s="68"/>
      <c r="N60" s="68"/>
      <c r="O60" s="68"/>
    </row>
    <row r="61" spans="1:15" ht="25.5" customHeight="1" x14ac:dyDescent="0.2">
      <c r="A61" s="79"/>
      <c r="F61" s="68"/>
      <c r="G61" s="67"/>
      <c r="H61" s="68"/>
      <c r="I61" s="67"/>
      <c r="J61" s="69"/>
    </row>
    <row r="62" spans="1:15" x14ac:dyDescent="0.2">
      <c r="F62" s="68"/>
      <c r="G62" s="67"/>
      <c r="H62" s="68"/>
      <c r="I62" s="67"/>
      <c r="J62" s="69"/>
      <c r="O62" s="68"/>
    </row>
    <row r="63" spans="1:15" x14ac:dyDescent="0.2">
      <c r="F63" s="68"/>
      <c r="G63" s="67"/>
      <c r="H63" s="68"/>
      <c r="I63" s="67"/>
      <c r="J63" s="69"/>
      <c r="M63" s="68"/>
      <c r="O63" s="68"/>
    </row>
    <row r="68" spans="13:13" x14ac:dyDescent="0.2">
      <c r="M68" s="68"/>
    </row>
  </sheetData>
  <sheetProtection algorithmName="SHA-512" hashValue="hKoPVNDBwgoN/Y/6vjc1mH+zrEytcBfjQQVK0HL9K0zAsWWyrOi7HhKAHWqgL+YX1eLXEAn+vqoZ2taDAfVfVQ==" saltValue="9po160vNTIq7T/zeA9iP2Q==" spinCount="100000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C41:F41"/>
    <mergeCell ref="B42:F42"/>
    <mergeCell ref="D35:E35"/>
    <mergeCell ref="C38:F38"/>
    <mergeCell ref="C52:E52"/>
    <mergeCell ref="C40:F40"/>
    <mergeCell ref="C59:E59"/>
    <mergeCell ref="C54:E54"/>
    <mergeCell ref="C55:E55"/>
    <mergeCell ref="C56:E56"/>
    <mergeCell ref="C57:E57"/>
    <mergeCell ref="C58:E58"/>
    <mergeCell ref="C53:E53"/>
    <mergeCell ref="D13:G13"/>
    <mergeCell ref="C49:E49"/>
    <mergeCell ref="C50:E50"/>
    <mergeCell ref="C51:E51"/>
    <mergeCell ref="E17:F17"/>
    <mergeCell ref="G16:H16"/>
    <mergeCell ref="G17:H17"/>
    <mergeCell ref="G18:H18"/>
    <mergeCell ref="E18:F18"/>
    <mergeCell ref="G29:I29"/>
    <mergeCell ref="G25:I25"/>
    <mergeCell ref="C39:E39"/>
    <mergeCell ref="G28:I28"/>
    <mergeCell ref="I17:J17"/>
    <mergeCell ref="I18:J18"/>
    <mergeCell ref="E20:F20"/>
    <mergeCell ref="I20:J20"/>
    <mergeCell ref="I21:J21"/>
    <mergeCell ref="G19:H19"/>
    <mergeCell ref="G20:H20"/>
    <mergeCell ref="B1:J1"/>
    <mergeCell ref="G26:I26"/>
    <mergeCell ref="G27:I27"/>
    <mergeCell ref="E21:F21"/>
    <mergeCell ref="E15:F15"/>
    <mergeCell ref="D11:G11"/>
    <mergeCell ref="G15:H15"/>
    <mergeCell ref="I15:J15"/>
    <mergeCell ref="E16:F16"/>
    <mergeCell ref="I16:J16"/>
    <mergeCell ref="I19:J19"/>
    <mergeCell ref="G21:H21"/>
    <mergeCell ref="D12:G12"/>
    <mergeCell ref="G24:I24"/>
    <mergeCell ref="G23:I23"/>
    <mergeCell ref="E19:F19"/>
  </mergeCells>
  <phoneticPr fontId="0" type="noConversion"/>
  <pageMargins left="0.42" right="0.19685039370078741" top="0.59055118110236227" bottom="0.39370078740157483" header="0" footer="0.19685039370078741"/>
  <pageSetup paperSize="9" fitToHeight="9999" orientation="portrait" r:id="rId2"/>
  <headerFooter alignWithMargins="0">
    <oddFooter>&amp;R&amp;9Stránka &amp;P z &amp;N</oddFooter>
  </headerFooter>
  <rowBreaks count="1" manualBreakCount="1">
    <brk id="36" max="9" man="1"/>
  </rowBreaks>
  <ignoredErrors>
    <ignoredError sqref="B49:B51 B52:B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363" t="s">
        <v>6</v>
      </c>
      <c r="B1" s="363"/>
      <c r="C1" s="364"/>
      <c r="D1" s="363"/>
      <c r="E1" s="363"/>
      <c r="F1" s="363"/>
      <c r="G1" s="363"/>
    </row>
    <row r="2" spans="1:7" ht="24.95" customHeight="1" x14ac:dyDescent="0.2">
      <c r="A2" s="55" t="s">
        <v>7</v>
      </c>
      <c r="B2" s="54"/>
      <c r="C2" s="365"/>
      <c r="D2" s="365"/>
      <c r="E2" s="365"/>
      <c r="F2" s="365"/>
      <c r="G2" s="366"/>
    </row>
    <row r="3" spans="1:7" ht="24.95" customHeight="1" x14ac:dyDescent="0.2">
      <c r="A3" s="55" t="s">
        <v>8</v>
      </c>
      <c r="B3" s="54"/>
      <c r="C3" s="365"/>
      <c r="D3" s="365"/>
      <c r="E3" s="365"/>
      <c r="F3" s="365"/>
      <c r="G3" s="366"/>
    </row>
    <row r="4" spans="1:7" ht="24.95" customHeight="1" x14ac:dyDescent="0.2">
      <c r="A4" s="55" t="s">
        <v>9</v>
      </c>
      <c r="B4" s="54"/>
      <c r="C4" s="365"/>
      <c r="D4" s="365"/>
      <c r="E4" s="365"/>
      <c r="F4" s="365"/>
      <c r="G4" s="366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5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B1:BJ4953"/>
  <sheetViews>
    <sheetView workbookViewId="0">
      <selection activeCell="H8" sqref="H8"/>
    </sheetView>
  </sheetViews>
  <sheetFormatPr defaultRowHeight="12.75" outlineLevelRow="1" x14ac:dyDescent="0.2"/>
  <cols>
    <col min="1" max="1" width="1" customWidth="1"/>
    <col min="2" max="2" width="4.28515625" style="120" customWidth="1"/>
    <col min="3" max="3" width="11.85546875" style="124" customWidth="1"/>
    <col min="4" max="4" width="48.42578125" style="66" bestFit="1" customWidth="1"/>
    <col min="5" max="5" width="4.5703125" customWidth="1"/>
    <col min="6" max="6" width="10.5703125" customWidth="1"/>
    <col min="7" max="7" width="7.5703125" customWidth="1"/>
    <col min="8" max="8" width="10.28515625" customWidth="1"/>
    <col min="9" max="22" width="0" hidden="1" customWidth="1"/>
    <col min="23" max="23" width="4.28515625" customWidth="1"/>
    <col min="25" max="25" width="9.5703125" bestFit="1" customWidth="1"/>
    <col min="31" max="41" width="0" hidden="1" customWidth="1"/>
    <col min="55" max="55" width="73.42578125" customWidth="1"/>
  </cols>
  <sheetData>
    <row r="1" spans="2:62" ht="5.25" customHeight="1" x14ac:dyDescent="0.2"/>
    <row r="2" spans="2:62" ht="15.75" customHeight="1" x14ac:dyDescent="0.25">
      <c r="B2" s="372" t="s">
        <v>6</v>
      </c>
      <c r="C2" s="372"/>
      <c r="D2" s="372"/>
      <c r="E2" s="372"/>
      <c r="F2" s="372"/>
      <c r="G2" s="372"/>
      <c r="H2" s="372"/>
      <c r="AG2" t="s">
        <v>63</v>
      </c>
    </row>
    <row r="3" spans="2:62" ht="24.95" customHeight="1" x14ac:dyDescent="0.2">
      <c r="B3" s="121" t="s">
        <v>7</v>
      </c>
      <c r="C3" s="119" t="s">
        <v>295</v>
      </c>
      <c r="D3" s="373" t="s">
        <v>293</v>
      </c>
      <c r="E3" s="374"/>
      <c r="F3" s="374"/>
      <c r="G3" s="374"/>
      <c r="H3" s="375"/>
      <c r="AG3" t="s">
        <v>64</v>
      </c>
    </row>
    <row r="4" spans="2:62" ht="24.95" customHeight="1" x14ac:dyDescent="0.2">
      <c r="B4" s="121" t="s">
        <v>8</v>
      </c>
      <c r="C4" s="119" t="s">
        <v>40</v>
      </c>
      <c r="D4" s="373" t="s">
        <v>296</v>
      </c>
      <c r="E4" s="374"/>
      <c r="F4" s="374"/>
      <c r="G4" s="374"/>
      <c r="H4" s="375"/>
      <c r="AE4" s="66" t="s">
        <v>64</v>
      </c>
      <c r="AG4" t="s">
        <v>65</v>
      </c>
    </row>
    <row r="5" spans="2:62" ht="24.95" customHeight="1" x14ac:dyDescent="0.2">
      <c r="B5" s="273" t="s">
        <v>9</v>
      </c>
      <c r="C5" s="274" t="s">
        <v>269</v>
      </c>
      <c r="D5" s="376" t="s">
        <v>284</v>
      </c>
      <c r="E5" s="377"/>
      <c r="F5" s="377"/>
      <c r="G5" s="377"/>
      <c r="H5" s="378"/>
      <c r="AG5" t="s">
        <v>66</v>
      </c>
    </row>
    <row r="6" spans="2:62" x14ac:dyDescent="0.2">
      <c r="E6" s="87"/>
    </row>
    <row r="7" spans="2:62" ht="38.25" x14ac:dyDescent="0.2">
      <c r="B7" s="275" t="s">
        <v>67</v>
      </c>
      <c r="C7" s="276" t="s">
        <v>356</v>
      </c>
      <c r="D7" s="277" t="s">
        <v>69</v>
      </c>
      <c r="E7" s="275" t="s">
        <v>70</v>
      </c>
      <c r="F7" s="275" t="s">
        <v>71</v>
      </c>
      <c r="G7" s="278" t="s">
        <v>355</v>
      </c>
      <c r="H7" s="275" t="s">
        <v>29</v>
      </c>
      <c r="I7" s="89" t="s">
        <v>30</v>
      </c>
      <c r="J7" s="89" t="s">
        <v>73</v>
      </c>
      <c r="K7" s="89" t="s">
        <v>31</v>
      </c>
      <c r="L7" s="89" t="s">
        <v>74</v>
      </c>
      <c r="M7" s="89" t="s">
        <v>75</v>
      </c>
      <c r="N7" s="89" t="s">
        <v>76</v>
      </c>
      <c r="O7" s="89" t="s">
        <v>77</v>
      </c>
      <c r="P7" s="89" t="s">
        <v>78</v>
      </c>
      <c r="Q7" s="89" t="s">
        <v>79</v>
      </c>
      <c r="R7" s="89" t="s">
        <v>80</v>
      </c>
      <c r="S7" s="89" t="s">
        <v>81</v>
      </c>
      <c r="T7" s="89" t="s">
        <v>82</v>
      </c>
      <c r="U7" s="89" t="s">
        <v>83</v>
      </c>
      <c r="V7" s="89" t="s">
        <v>84</v>
      </c>
    </row>
    <row r="8" spans="2:62" x14ac:dyDescent="0.2">
      <c r="B8" s="279" t="s">
        <v>85</v>
      </c>
      <c r="C8" s="280" t="s">
        <v>46</v>
      </c>
      <c r="D8" s="281" t="s">
        <v>47</v>
      </c>
      <c r="E8" s="282"/>
      <c r="F8" s="283"/>
      <c r="G8" s="284"/>
      <c r="H8" s="286"/>
      <c r="I8" s="94"/>
      <c r="J8" s="94" t="e">
        <f>SUM(J11:J42)</f>
        <v>#REF!</v>
      </c>
      <c r="K8" s="94"/>
      <c r="L8" s="94" t="e">
        <f>SUM(L11:L42)</f>
        <v>#REF!</v>
      </c>
      <c r="M8" s="94"/>
      <c r="N8" s="94" t="e">
        <f>SUM(N11:N42)</f>
        <v>#REF!</v>
      </c>
      <c r="O8" s="94"/>
      <c r="P8" s="94" t="e">
        <f>SUM(P11:P42)</f>
        <v>#REF!</v>
      </c>
      <c r="Q8" s="94"/>
      <c r="R8" s="94" t="e">
        <f>SUM(R11:R42)</f>
        <v>#REF!</v>
      </c>
      <c r="S8" s="94"/>
      <c r="T8" s="94"/>
      <c r="U8" s="95"/>
      <c r="V8" s="94" t="e">
        <f>SUM(V11:V42)</f>
        <v>#REF!</v>
      </c>
      <c r="X8" s="268"/>
      <c r="Y8" s="267"/>
      <c r="Z8" s="68"/>
      <c r="AG8" t="s">
        <v>86</v>
      </c>
    </row>
    <row r="9" spans="2:62" ht="12" customHeight="1" collapsed="1" x14ac:dyDescent="0.2">
      <c r="B9" s="242">
        <v>1</v>
      </c>
      <c r="C9" s="243" t="s">
        <v>302</v>
      </c>
      <c r="D9" s="238" t="s">
        <v>303</v>
      </c>
      <c r="E9" s="239" t="s">
        <v>87</v>
      </c>
      <c r="F9" s="266">
        <f>F10</f>
        <v>241.5</v>
      </c>
      <c r="G9" s="285"/>
      <c r="H9" s="285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7"/>
      <c r="V9" s="236"/>
      <c r="W9" s="223"/>
      <c r="Y9" s="68"/>
      <c r="Z9" s="68"/>
    </row>
    <row r="10" spans="2:62" ht="12" hidden="1" customHeight="1" outlineLevel="1" x14ac:dyDescent="0.2">
      <c r="B10" s="233"/>
      <c r="C10" s="234"/>
      <c r="D10" s="129" t="s">
        <v>336</v>
      </c>
      <c r="E10" s="240"/>
      <c r="F10" s="141">
        <f>805*0.3</f>
        <v>241.5</v>
      </c>
      <c r="G10" s="241"/>
      <c r="H10" s="235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7"/>
      <c r="V10" s="236"/>
      <c r="W10" s="223"/>
      <c r="Y10" s="68"/>
      <c r="Z10" s="68"/>
    </row>
    <row r="11" spans="2:62" ht="12" customHeight="1" collapsed="1" x14ac:dyDescent="0.2">
      <c r="B11" s="122">
        <v>2</v>
      </c>
      <c r="C11" s="125" t="s">
        <v>90</v>
      </c>
      <c r="D11" s="127" t="s">
        <v>304</v>
      </c>
      <c r="E11" s="128" t="s">
        <v>87</v>
      </c>
      <c r="F11" s="140">
        <f>SUM(F12:F16)</f>
        <v>13.296000000000003</v>
      </c>
      <c r="G11" s="285"/>
      <c r="H11" s="285"/>
      <c r="I11" s="96">
        <v>0</v>
      </c>
      <c r="J11" s="97">
        <f>ROUND(F11*I11,2)</f>
        <v>0</v>
      </c>
      <c r="K11" s="96">
        <v>7.91</v>
      </c>
      <c r="L11" s="97">
        <f>ROUND(F11*K11,2)</f>
        <v>105.17</v>
      </c>
      <c r="M11" s="97">
        <v>20</v>
      </c>
      <c r="N11" s="97">
        <f>H11*(1+M11/100)</f>
        <v>0</v>
      </c>
      <c r="O11" s="97">
        <v>0</v>
      </c>
      <c r="P11" s="97">
        <f>ROUND(F11*O11,2)</f>
        <v>0</v>
      </c>
      <c r="Q11" s="97">
        <v>0</v>
      </c>
      <c r="R11" s="97">
        <f>ROUND(F11*Q11,2)</f>
        <v>0</v>
      </c>
      <c r="S11" s="97"/>
      <c r="T11" s="97"/>
      <c r="U11" s="98">
        <v>0.57479999999999998</v>
      </c>
      <c r="V11" s="97">
        <f>ROUND(F11*U11,2)</f>
        <v>7.64</v>
      </c>
      <c r="W11" s="117"/>
      <c r="Y11" s="88"/>
      <c r="Z11" s="88"/>
      <c r="AA11" s="88"/>
      <c r="AC11" s="88"/>
      <c r="AD11" s="88"/>
      <c r="AE11" s="88"/>
      <c r="AF11" s="88"/>
      <c r="AG11" s="88" t="s">
        <v>88</v>
      </c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</row>
    <row r="12" spans="2:62" ht="12" hidden="1" customHeight="1" outlineLevel="1" x14ac:dyDescent="0.2">
      <c r="B12" s="122"/>
      <c r="C12" s="125"/>
      <c r="D12" s="129" t="s">
        <v>351</v>
      </c>
      <c r="E12" s="130"/>
      <c r="F12" s="141">
        <f>(0.4*0.4*0.85)*43</f>
        <v>5.8480000000000008</v>
      </c>
      <c r="G12" s="131"/>
      <c r="H12" s="132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97"/>
      <c r="W12" s="117"/>
      <c r="Y12" s="88"/>
      <c r="Z12" s="88"/>
      <c r="AA12" s="88"/>
      <c r="AB12" s="88"/>
      <c r="AC12" s="88"/>
      <c r="AD12" s="88"/>
      <c r="AE12" s="88"/>
      <c r="AF12" s="88"/>
      <c r="AG12" s="88" t="s">
        <v>89</v>
      </c>
      <c r="AH12" s="88">
        <v>0</v>
      </c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</row>
    <row r="13" spans="2:62" ht="12" hidden="1" customHeight="1" outlineLevel="1" x14ac:dyDescent="0.2">
      <c r="B13" s="122"/>
      <c r="C13" s="125"/>
      <c r="D13" s="129" t="s">
        <v>92</v>
      </c>
      <c r="E13" s="130"/>
      <c r="F13" s="141">
        <v>0.61199999999999999</v>
      </c>
      <c r="G13" s="131"/>
      <c r="H13" s="132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97"/>
      <c r="W13" s="117"/>
      <c r="Y13" s="88"/>
      <c r="Z13" s="88"/>
      <c r="AA13" s="88"/>
      <c r="AB13" s="88"/>
      <c r="AC13" s="88"/>
      <c r="AD13" s="88"/>
      <c r="AE13" s="88"/>
      <c r="AF13" s="88"/>
      <c r="AG13" s="88" t="s">
        <v>89</v>
      </c>
      <c r="AH13" s="88">
        <v>0</v>
      </c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</row>
    <row r="14" spans="2:62" ht="12" hidden="1" customHeight="1" outlineLevel="1" x14ac:dyDescent="0.2">
      <c r="B14" s="122"/>
      <c r="C14" s="125"/>
      <c r="D14" s="129" t="s">
        <v>93</v>
      </c>
      <c r="E14" s="130"/>
      <c r="F14" s="141">
        <v>0.64800000000000002</v>
      </c>
      <c r="G14" s="131"/>
      <c r="H14" s="132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8"/>
      <c r="V14" s="97"/>
      <c r="W14" s="117"/>
      <c r="Y14" s="88"/>
      <c r="Z14" s="88"/>
      <c r="AA14" s="88"/>
      <c r="AB14" s="88"/>
      <c r="AC14" s="88"/>
      <c r="AD14" s="88"/>
      <c r="AE14" s="88"/>
      <c r="AF14" s="88"/>
      <c r="AG14" s="88" t="s">
        <v>89</v>
      </c>
      <c r="AH14" s="88">
        <v>0</v>
      </c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</row>
    <row r="15" spans="2:62" ht="12" hidden="1" customHeight="1" outlineLevel="1" x14ac:dyDescent="0.2">
      <c r="B15" s="122"/>
      <c r="C15" s="125"/>
      <c r="D15" s="129" t="s">
        <v>305</v>
      </c>
      <c r="E15" s="130"/>
      <c r="F15" s="141">
        <f xml:space="preserve"> (1.1*1.1*1.1)*4</f>
        <v>5.3240000000000016</v>
      </c>
      <c r="G15" s="131"/>
      <c r="H15" s="132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7"/>
      <c r="W15" s="117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</row>
    <row r="16" spans="2:62" ht="12" hidden="1" customHeight="1" outlineLevel="1" x14ac:dyDescent="0.2">
      <c r="B16" s="122"/>
      <c r="C16" s="125"/>
      <c r="D16" s="129" t="s">
        <v>94</v>
      </c>
      <c r="E16" s="130"/>
      <c r="F16" s="141">
        <v>0.86399999999999999</v>
      </c>
      <c r="G16" s="131"/>
      <c r="H16" s="132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7"/>
      <c r="W16" s="117"/>
      <c r="Y16" s="88"/>
      <c r="Z16" s="88"/>
      <c r="AA16" s="88"/>
      <c r="AB16" s="88"/>
      <c r="AC16" s="88"/>
      <c r="AD16" s="88"/>
      <c r="AE16" s="88"/>
      <c r="AF16" s="88"/>
      <c r="AG16" s="88" t="s">
        <v>91</v>
      </c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</row>
    <row r="17" spans="2:62" ht="12" customHeight="1" collapsed="1" x14ac:dyDescent="0.2">
      <c r="B17" s="122">
        <v>3</v>
      </c>
      <c r="C17" s="125" t="s">
        <v>95</v>
      </c>
      <c r="D17" s="127" t="s">
        <v>96</v>
      </c>
      <c r="E17" s="128" t="s">
        <v>87</v>
      </c>
      <c r="F17" s="140">
        <f>F18</f>
        <v>67.695999999999998</v>
      </c>
      <c r="G17" s="285"/>
      <c r="H17" s="285"/>
      <c r="I17" s="96">
        <v>0</v>
      </c>
      <c r="J17" s="97">
        <f>ROUND(F17*I17,2)</f>
        <v>0</v>
      </c>
      <c r="K17" s="96">
        <v>0.73</v>
      </c>
      <c r="L17" s="97">
        <f>ROUND(F17*K17,2)</f>
        <v>49.42</v>
      </c>
      <c r="M17" s="97">
        <v>20</v>
      </c>
      <c r="N17" s="97">
        <f>H17*(1+M17/100)</f>
        <v>0</v>
      </c>
      <c r="O17" s="97">
        <v>0</v>
      </c>
      <c r="P17" s="97">
        <f>ROUND(F17*O17,2)</f>
        <v>0</v>
      </c>
      <c r="Q17" s="97">
        <v>0</v>
      </c>
      <c r="R17" s="97">
        <f>ROUND(F17*Q17,2)</f>
        <v>0</v>
      </c>
      <c r="S17" s="97"/>
      <c r="T17" s="97"/>
      <c r="U17" s="98">
        <v>0.04</v>
      </c>
      <c r="V17" s="97">
        <f>ROUND(F17*U17,2)</f>
        <v>2.71</v>
      </c>
      <c r="W17" s="117"/>
      <c r="Y17" s="88"/>
      <c r="Z17" s="88"/>
      <c r="AA17" s="88"/>
      <c r="AB17" s="88"/>
      <c r="AC17" s="88"/>
      <c r="AD17" s="88"/>
      <c r="AE17" s="88"/>
      <c r="AF17" s="88"/>
      <c r="AG17" s="88" t="s">
        <v>89</v>
      </c>
      <c r="AH17" s="88">
        <v>0</v>
      </c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</row>
    <row r="18" spans="2:62" ht="12" hidden="1" customHeight="1" outlineLevel="1" x14ac:dyDescent="0.2">
      <c r="B18" s="122"/>
      <c r="C18" s="125"/>
      <c r="D18" s="129" t="s">
        <v>278</v>
      </c>
      <c r="E18" s="130"/>
      <c r="F18" s="141">
        <f>F11+(13.6*4)</f>
        <v>67.695999999999998</v>
      </c>
      <c r="G18" s="131"/>
      <c r="H18" s="132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97"/>
      <c r="W18" s="117"/>
      <c r="Y18" s="88"/>
      <c r="Z18" s="88"/>
      <c r="AA18" s="88"/>
      <c r="AB18" s="88"/>
      <c r="AC18" s="88"/>
      <c r="AD18" s="88"/>
      <c r="AE18" s="88"/>
      <c r="AF18" s="88"/>
      <c r="AG18" s="88" t="s">
        <v>89</v>
      </c>
      <c r="AH18" s="88">
        <v>0</v>
      </c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</row>
    <row r="19" spans="2:62" ht="12" customHeight="1" collapsed="1" x14ac:dyDescent="0.2">
      <c r="B19" s="122">
        <v>4</v>
      </c>
      <c r="C19" s="125" t="s">
        <v>98</v>
      </c>
      <c r="D19" s="127" t="s">
        <v>99</v>
      </c>
      <c r="E19" s="128" t="s">
        <v>87</v>
      </c>
      <c r="F19" s="140">
        <f>F20</f>
        <v>6.4</v>
      </c>
      <c r="G19" s="285"/>
      <c r="H19" s="285"/>
      <c r="I19" s="96">
        <v>0</v>
      </c>
      <c r="J19" s="97">
        <f>ROUND(F19*I19,2)</f>
        <v>0</v>
      </c>
      <c r="K19" s="96">
        <v>18.850000000000001</v>
      </c>
      <c r="L19" s="97">
        <f>ROUND(F19*K19,2)</f>
        <v>120.64</v>
      </c>
      <c r="M19" s="97">
        <v>20</v>
      </c>
      <c r="N19" s="97">
        <f>H19*(1+M19/100)</f>
        <v>0</v>
      </c>
      <c r="O19" s="97">
        <v>0</v>
      </c>
      <c r="P19" s="97">
        <f>ROUND(F19*O19,2)</f>
        <v>0</v>
      </c>
      <c r="Q19" s="97">
        <v>0</v>
      </c>
      <c r="R19" s="97">
        <f>ROUND(F19*Q19,2)</f>
        <v>0</v>
      </c>
      <c r="S19" s="97"/>
      <c r="T19" s="97"/>
      <c r="U19" s="98">
        <v>2.2328000000000001</v>
      </c>
      <c r="V19" s="97">
        <f>ROUND(F19*U19,2)</f>
        <v>14.29</v>
      </c>
      <c r="W19" s="117"/>
      <c r="Y19" s="88"/>
      <c r="Z19" s="88"/>
      <c r="AA19" s="88"/>
      <c r="AB19" s="88"/>
      <c r="AC19" s="88"/>
      <c r="AD19" s="88"/>
      <c r="AE19" s="88"/>
      <c r="AF19" s="88"/>
      <c r="AG19" s="88" t="s">
        <v>89</v>
      </c>
      <c r="AH19" s="88">
        <v>0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</row>
    <row r="20" spans="2:62" ht="12" hidden="1" customHeight="1" outlineLevel="1" x14ac:dyDescent="0.2">
      <c r="B20" s="122"/>
      <c r="C20" s="125"/>
      <c r="D20" s="129" t="s">
        <v>280</v>
      </c>
      <c r="E20" s="130"/>
      <c r="F20" s="141">
        <f>1.6*4</f>
        <v>6.4</v>
      </c>
      <c r="G20" s="131"/>
      <c r="H20" s="132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97"/>
      <c r="W20" s="117"/>
      <c r="Y20" s="88"/>
      <c r="Z20" s="88"/>
      <c r="AA20" s="88"/>
      <c r="AB20" s="88"/>
      <c r="AC20" s="88"/>
      <c r="AD20" s="88"/>
      <c r="AE20" s="88"/>
      <c r="AF20" s="88"/>
      <c r="AG20" s="88" t="s">
        <v>89</v>
      </c>
      <c r="AH20" s="88">
        <v>0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</row>
    <row r="21" spans="2:62" ht="12" customHeight="1" collapsed="1" x14ac:dyDescent="0.2">
      <c r="B21" s="122">
        <v>5</v>
      </c>
      <c r="C21" s="125" t="s">
        <v>100</v>
      </c>
      <c r="D21" s="127" t="s">
        <v>101</v>
      </c>
      <c r="E21" s="128" t="s">
        <v>87</v>
      </c>
      <c r="F21" s="140">
        <f>F24+F23+F22</f>
        <v>97.259999999999991</v>
      </c>
      <c r="G21" s="285"/>
      <c r="H21" s="285"/>
      <c r="I21" s="96">
        <v>0</v>
      </c>
      <c r="J21" s="97">
        <f>ROUND(F21*I21,2)</f>
        <v>0</v>
      </c>
      <c r="K21" s="96">
        <v>19.05</v>
      </c>
      <c r="L21" s="97">
        <f>ROUND(F21*K21,2)</f>
        <v>1852.8</v>
      </c>
      <c r="M21" s="97">
        <v>20</v>
      </c>
      <c r="N21" s="97">
        <f>H21*(1+M21/100)</f>
        <v>0</v>
      </c>
      <c r="O21" s="97">
        <v>0</v>
      </c>
      <c r="P21" s="97">
        <f>ROUND(F21*O21,2)</f>
        <v>0</v>
      </c>
      <c r="Q21" s="97">
        <v>0</v>
      </c>
      <c r="R21" s="97">
        <f>ROUND(F21*Q21,2)</f>
        <v>0</v>
      </c>
      <c r="S21" s="97"/>
      <c r="T21" s="97"/>
      <c r="U21" s="98">
        <v>1.9639</v>
      </c>
      <c r="V21" s="97">
        <f>ROUND(F21*U21,2)</f>
        <v>191.01</v>
      </c>
      <c r="W21" s="117"/>
      <c r="Y21" s="225"/>
      <c r="Z21" s="225"/>
      <c r="AA21" s="225"/>
      <c r="AB21" s="88"/>
      <c r="AC21" s="88"/>
      <c r="AD21" s="88"/>
      <c r="AE21" s="88"/>
      <c r="AF21" s="88"/>
      <c r="AG21" s="88" t="s">
        <v>89</v>
      </c>
      <c r="AH21" s="88">
        <v>0</v>
      </c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</row>
    <row r="22" spans="2:62" ht="12" hidden="1" customHeight="1" outlineLevel="1" x14ac:dyDescent="0.2">
      <c r="B22" s="122"/>
      <c r="C22" s="246"/>
      <c r="D22" s="244" t="s">
        <v>306</v>
      </c>
      <c r="E22" s="128"/>
      <c r="F22" s="141">
        <f xml:space="preserve"> (40*2+20*2+1.3*4)*0.5*0.3</f>
        <v>18.78</v>
      </c>
      <c r="G22" s="245"/>
      <c r="H22" s="132"/>
      <c r="I22" s="96"/>
      <c r="J22" s="97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8"/>
      <c r="V22" s="97"/>
      <c r="W22" s="117"/>
      <c r="Y22" s="225"/>
      <c r="Z22" s="225"/>
      <c r="AA22" s="225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</row>
    <row r="23" spans="2:62" ht="12" hidden="1" customHeight="1" outlineLevel="1" x14ac:dyDescent="0.2">
      <c r="B23" s="122"/>
      <c r="C23" s="246"/>
      <c r="D23" s="244" t="s">
        <v>307</v>
      </c>
      <c r="E23" s="128"/>
      <c r="F23" s="141">
        <f>(38*6)*0.3*0.7</f>
        <v>47.879999999999988</v>
      </c>
      <c r="G23" s="245"/>
      <c r="H23" s="132"/>
      <c r="I23" s="96"/>
      <c r="J23" s="97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7"/>
      <c r="W23" s="117"/>
      <c r="Y23" s="225"/>
      <c r="Z23" s="225"/>
      <c r="AA23" s="225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</row>
    <row r="24" spans="2:62" ht="12" hidden="1" customHeight="1" outlineLevel="1" x14ac:dyDescent="0.2">
      <c r="B24" s="122"/>
      <c r="C24" s="125"/>
      <c r="D24" s="129" t="s">
        <v>271</v>
      </c>
      <c r="E24" s="130"/>
      <c r="F24" s="141">
        <f>120*0.3*0.85</f>
        <v>30.599999999999998</v>
      </c>
      <c r="G24" s="131"/>
      <c r="H24" s="132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97"/>
      <c r="W24" s="117"/>
      <c r="Y24" s="225"/>
      <c r="Z24" s="225"/>
      <c r="AA24" s="225"/>
      <c r="AB24" s="88"/>
      <c r="AC24" s="88"/>
      <c r="AD24" s="88"/>
      <c r="AE24" s="88"/>
      <c r="AF24" s="88"/>
      <c r="AG24" s="88" t="s">
        <v>89</v>
      </c>
      <c r="AH24" s="88">
        <v>0</v>
      </c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</row>
    <row r="25" spans="2:62" ht="12" customHeight="1" x14ac:dyDescent="0.2">
      <c r="B25" s="122">
        <v>6</v>
      </c>
      <c r="C25" s="125" t="s">
        <v>102</v>
      </c>
      <c r="D25" s="127" t="s">
        <v>103</v>
      </c>
      <c r="E25" s="128" t="s">
        <v>87</v>
      </c>
      <c r="F25" s="140">
        <f>F21</f>
        <v>97.259999999999991</v>
      </c>
      <c r="G25" s="285"/>
      <c r="H25" s="285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97"/>
      <c r="W25" s="117"/>
      <c r="Y25" s="225"/>
      <c r="Z25" s="225"/>
      <c r="AA25" s="225"/>
      <c r="AB25" s="88"/>
      <c r="AC25" s="88"/>
      <c r="AD25" s="88"/>
      <c r="AE25" s="88"/>
      <c r="AF25" s="88"/>
      <c r="AG25" s="88" t="s">
        <v>97</v>
      </c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</row>
    <row r="26" spans="2:62" ht="12" customHeight="1" collapsed="1" x14ac:dyDescent="0.2">
      <c r="B26" s="122">
        <v>7</v>
      </c>
      <c r="C26" s="125" t="s">
        <v>104</v>
      </c>
      <c r="D26" s="127" t="s">
        <v>105</v>
      </c>
      <c r="E26" s="128" t="s">
        <v>106</v>
      </c>
      <c r="F26" s="140">
        <f>F27</f>
        <v>6.4</v>
      </c>
      <c r="G26" s="285"/>
      <c r="H26" s="285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  <c r="V26" s="97"/>
      <c r="W26" s="117"/>
      <c r="Y26" s="225"/>
      <c r="Z26" s="225"/>
      <c r="AA26" s="225"/>
      <c r="AB26" s="88"/>
      <c r="AC26" s="88"/>
      <c r="AD26" s="88"/>
      <c r="AE26" s="88"/>
      <c r="AF26" s="88"/>
      <c r="AG26" s="88" t="s">
        <v>89</v>
      </c>
      <c r="AH26" s="88">
        <v>0</v>
      </c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</row>
    <row r="27" spans="2:62" ht="12" hidden="1" customHeight="1" outlineLevel="1" x14ac:dyDescent="0.2">
      <c r="B27" s="122"/>
      <c r="C27" s="125"/>
      <c r="D27" s="129" t="s">
        <v>279</v>
      </c>
      <c r="E27" s="130"/>
      <c r="F27" s="141">
        <f>1.6*4</f>
        <v>6.4</v>
      </c>
      <c r="G27" s="131"/>
      <c r="H27" s="132"/>
      <c r="I27" s="96">
        <v>0</v>
      </c>
      <c r="J27" s="97">
        <f>ROUND(F25*I27,2)</f>
        <v>0</v>
      </c>
      <c r="K27" s="96">
        <v>2.46</v>
      </c>
      <c r="L27" s="97">
        <f>ROUND(F25*K27,2)</f>
        <v>239.26</v>
      </c>
      <c r="M27" s="97">
        <v>20</v>
      </c>
      <c r="N27" s="97">
        <f>H25*(1+M27/100)</f>
        <v>0</v>
      </c>
      <c r="O27" s="97">
        <v>0</v>
      </c>
      <c r="P27" s="97">
        <f>ROUND(F25*O27,2)</f>
        <v>0</v>
      </c>
      <c r="Q27" s="97">
        <v>0</v>
      </c>
      <c r="R27" s="97">
        <f>ROUND(F25*Q27,2)</f>
        <v>0</v>
      </c>
      <c r="S27" s="97"/>
      <c r="T27" s="97"/>
      <c r="U27" s="98">
        <v>0.27529999999999999</v>
      </c>
      <c r="V27" s="97">
        <f>ROUND(F25*U27,2)</f>
        <v>26.78</v>
      </c>
      <c r="W27" s="117"/>
      <c r="Y27" s="225"/>
      <c r="Z27" s="225"/>
      <c r="AA27" s="225"/>
      <c r="AB27" s="88"/>
      <c r="AC27" s="88"/>
      <c r="AD27" s="88"/>
      <c r="AE27" s="88"/>
      <c r="AF27" s="88"/>
      <c r="AG27" s="88" t="s">
        <v>97</v>
      </c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</row>
    <row r="28" spans="2:62" ht="12" customHeight="1" x14ac:dyDescent="0.2">
      <c r="B28" s="122">
        <v>8</v>
      </c>
      <c r="C28" s="125" t="s">
        <v>107</v>
      </c>
      <c r="D28" s="127" t="s">
        <v>108</v>
      </c>
      <c r="E28" s="128" t="s">
        <v>106</v>
      </c>
      <c r="F28" s="140">
        <f>F26</f>
        <v>6.4</v>
      </c>
      <c r="G28" s="285"/>
      <c r="H28" s="285"/>
      <c r="I28" s="96">
        <v>0</v>
      </c>
      <c r="J28" s="97">
        <f>ROUND(F26*I28,2)</f>
        <v>0</v>
      </c>
      <c r="K28" s="96">
        <v>2.57</v>
      </c>
      <c r="L28" s="97">
        <f>ROUND(F26*K28,2)</f>
        <v>16.45</v>
      </c>
      <c r="M28" s="97">
        <v>20</v>
      </c>
      <c r="N28" s="97">
        <f>H26*(1+M28/100)</f>
        <v>0</v>
      </c>
      <c r="O28" s="97">
        <v>2.5000000000000001E-4</v>
      </c>
      <c r="P28" s="97">
        <f>ROUND(F26*O28,2)</f>
        <v>0</v>
      </c>
      <c r="Q28" s="97">
        <v>0</v>
      </c>
      <c r="R28" s="97">
        <f>ROUND(F26*Q28,2)</f>
        <v>0</v>
      </c>
      <c r="S28" s="97"/>
      <c r="T28" s="97"/>
      <c r="U28" s="98">
        <v>0.156</v>
      </c>
      <c r="V28" s="97">
        <f>ROUND(F26*U28,2)</f>
        <v>1</v>
      </c>
      <c r="W28" s="117"/>
      <c r="Y28" s="225"/>
      <c r="Z28" s="225"/>
      <c r="AA28" s="225"/>
      <c r="AB28" s="88"/>
      <c r="AC28" s="88"/>
      <c r="AD28" s="88"/>
      <c r="AE28" s="88"/>
      <c r="AF28" s="88"/>
      <c r="AG28" s="88" t="s">
        <v>89</v>
      </c>
      <c r="AH28" s="88">
        <v>0</v>
      </c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</row>
    <row r="29" spans="2:62" ht="12" customHeight="1" collapsed="1" x14ac:dyDescent="0.2">
      <c r="B29" s="122">
        <v>9</v>
      </c>
      <c r="C29" s="125" t="s">
        <v>109</v>
      </c>
      <c r="D29" s="127" t="s">
        <v>110</v>
      </c>
      <c r="E29" s="128" t="s">
        <v>87</v>
      </c>
      <c r="F29" s="140">
        <f>F30</f>
        <v>298.19599999999997</v>
      </c>
      <c r="G29" s="285"/>
      <c r="H29" s="285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8"/>
      <c r="V29" s="97"/>
      <c r="W29" s="117"/>
      <c r="Y29" s="225"/>
      <c r="Z29" s="225"/>
      <c r="AA29" s="225"/>
      <c r="AB29" s="88"/>
      <c r="AC29" s="88"/>
      <c r="AD29" s="88"/>
      <c r="AE29" s="88"/>
      <c r="AF29" s="88"/>
      <c r="AG29" s="88" t="s">
        <v>91</v>
      </c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</row>
    <row r="30" spans="2:62" ht="12" hidden="1" customHeight="1" outlineLevel="1" x14ac:dyDescent="0.2">
      <c r="B30" s="122"/>
      <c r="C30" s="125"/>
      <c r="D30" s="129" t="s">
        <v>352</v>
      </c>
      <c r="E30" s="130"/>
      <c r="F30" s="141">
        <f>F11+F26+F24+F9+F19</f>
        <v>298.19599999999997</v>
      </c>
      <c r="G30" s="131"/>
      <c r="H30" s="132"/>
      <c r="I30" s="96">
        <v>0</v>
      </c>
      <c r="J30" s="97">
        <f>ROUND(F28*I30,2)</f>
        <v>0</v>
      </c>
      <c r="K30" s="96">
        <v>0.82</v>
      </c>
      <c r="L30" s="97">
        <f>ROUND(F28*K30,2)</f>
        <v>5.25</v>
      </c>
      <c r="M30" s="97">
        <v>20</v>
      </c>
      <c r="N30" s="97">
        <f>H28*(1+M30/100)</f>
        <v>0</v>
      </c>
      <c r="O30" s="97">
        <v>0</v>
      </c>
      <c r="P30" s="97">
        <f>ROUND(F28*O30,2)</f>
        <v>0</v>
      </c>
      <c r="Q30" s="97">
        <v>0</v>
      </c>
      <c r="R30" s="97">
        <f>ROUND(F28*Q30,2)</f>
        <v>0</v>
      </c>
      <c r="S30" s="97"/>
      <c r="T30" s="97"/>
      <c r="U30" s="98">
        <v>9.5000000000000001E-2</v>
      </c>
      <c r="V30" s="97">
        <f>ROUND(F28*U30,2)</f>
        <v>0.61</v>
      </c>
      <c r="W30" s="117"/>
      <c r="Y30" s="88"/>
      <c r="Z30" s="88"/>
      <c r="AA30" s="88"/>
      <c r="AB30" s="88"/>
      <c r="AC30" s="88"/>
      <c r="AD30" s="88"/>
      <c r="AE30" s="88"/>
      <c r="AF30" s="88"/>
      <c r="AG30" s="88" t="s">
        <v>89</v>
      </c>
      <c r="AH30" s="88">
        <v>0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</row>
    <row r="31" spans="2:62" ht="12" customHeight="1" x14ac:dyDescent="0.2">
      <c r="B31" s="122">
        <v>10</v>
      </c>
      <c r="C31" s="125" t="s">
        <v>111</v>
      </c>
      <c r="D31" s="127" t="s">
        <v>112</v>
      </c>
      <c r="E31" s="128" t="s">
        <v>87</v>
      </c>
      <c r="F31" s="140">
        <f>F30</f>
        <v>298.19599999999997</v>
      </c>
      <c r="G31" s="285"/>
      <c r="H31" s="285"/>
      <c r="I31" s="96">
        <v>0</v>
      </c>
      <c r="J31" s="97">
        <f>ROUND(F29*I31,2)</f>
        <v>0</v>
      </c>
      <c r="K31" s="96">
        <v>7</v>
      </c>
      <c r="L31" s="97">
        <f>ROUND(F29*K31,2)</f>
        <v>2087.37</v>
      </c>
      <c r="M31" s="97">
        <v>20</v>
      </c>
      <c r="N31" s="97">
        <f>H29*(1+M31/100)</f>
        <v>0</v>
      </c>
      <c r="O31" s="97">
        <v>0</v>
      </c>
      <c r="P31" s="97">
        <f>ROUND(F29*O31,2)</f>
        <v>0</v>
      </c>
      <c r="Q31" s="97">
        <v>0</v>
      </c>
      <c r="R31" s="97">
        <f>ROUND(F29*Q31,2)</f>
        <v>0</v>
      </c>
      <c r="S31" s="97"/>
      <c r="T31" s="97"/>
      <c r="U31" s="98">
        <v>1.0999999999999999E-2</v>
      </c>
      <c r="V31" s="97">
        <f>ROUND(F29*U31,2)</f>
        <v>3.28</v>
      </c>
      <c r="W31" s="117"/>
      <c r="Y31" s="225"/>
      <c r="Z31" s="225"/>
      <c r="AA31" s="225"/>
      <c r="AB31" s="225"/>
      <c r="AC31" s="88"/>
      <c r="AD31" s="88"/>
      <c r="AE31" s="88"/>
      <c r="AF31" s="88"/>
      <c r="AG31" s="88" t="s">
        <v>89</v>
      </c>
      <c r="AH31" s="88">
        <v>0</v>
      </c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</row>
    <row r="32" spans="2:62" ht="21" customHeight="1" collapsed="1" x14ac:dyDescent="0.2">
      <c r="B32" s="122">
        <v>11</v>
      </c>
      <c r="C32" s="125" t="s">
        <v>113</v>
      </c>
      <c r="D32" s="127" t="s">
        <v>292</v>
      </c>
      <c r="E32" s="128" t="s">
        <v>87</v>
      </c>
      <c r="F32" s="140">
        <f>F33+F34</f>
        <v>35.4</v>
      </c>
      <c r="G32" s="285"/>
      <c r="H32" s="285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V32" s="97"/>
      <c r="W32" s="117"/>
      <c r="Y32" s="225"/>
      <c r="Z32" s="225"/>
      <c r="AA32" s="225"/>
      <c r="AB32" s="225"/>
      <c r="AC32" s="88"/>
      <c r="AD32" s="88"/>
      <c r="AE32" s="88"/>
      <c r="AF32" s="88"/>
      <c r="AG32" s="88" t="s">
        <v>89</v>
      </c>
      <c r="AH32" s="88">
        <v>0</v>
      </c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</row>
    <row r="33" spans="2:62" ht="12" hidden="1" customHeight="1" outlineLevel="1" x14ac:dyDescent="0.2">
      <c r="B33" s="122"/>
      <c r="C33" s="125"/>
      <c r="D33" s="129" t="s">
        <v>114</v>
      </c>
      <c r="E33" s="130"/>
      <c r="F33" s="141">
        <v>4.8</v>
      </c>
      <c r="G33" s="131"/>
      <c r="H33" s="132"/>
      <c r="I33" s="96">
        <v>0</v>
      </c>
      <c r="J33" s="97">
        <f>ROUND(F31*I33,2)</f>
        <v>0</v>
      </c>
      <c r="K33" s="96">
        <v>10.98</v>
      </c>
      <c r="L33" s="97">
        <f>ROUND(F31*K33,2)</f>
        <v>3274.19</v>
      </c>
      <c r="M33" s="97">
        <v>20</v>
      </c>
      <c r="N33" s="97">
        <f>H31*(1+M33/100)</f>
        <v>0</v>
      </c>
      <c r="O33" s="97">
        <v>0</v>
      </c>
      <c r="P33" s="97">
        <f>ROUND(F31*O33,2)</f>
        <v>0</v>
      </c>
      <c r="Q33" s="97">
        <v>0</v>
      </c>
      <c r="R33" s="97">
        <f>ROUND(F31*Q33,2)</f>
        <v>0</v>
      </c>
      <c r="S33" s="97"/>
      <c r="T33" s="97"/>
      <c r="U33" s="98">
        <v>8.2000000000000007E-3</v>
      </c>
      <c r="V33" s="97">
        <f>ROUND(F31*U33,2)</f>
        <v>2.4500000000000002</v>
      </c>
      <c r="W33" s="117"/>
      <c r="Y33" s="225"/>
      <c r="Z33" s="225"/>
      <c r="AA33" s="225"/>
      <c r="AB33" s="225"/>
      <c r="AC33" s="88"/>
      <c r="AD33" s="88"/>
      <c r="AE33" s="88"/>
      <c r="AF33" s="88"/>
      <c r="AG33" s="88" t="s">
        <v>89</v>
      </c>
      <c r="AH33" s="88">
        <v>0</v>
      </c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</row>
    <row r="34" spans="2:62" ht="12" hidden="1" customHeight="1" outlineLevel="1" x14ac:dyDescent="0.2">
      <c r="B34" s="122"/>
      <c r="C34" s="125"/>
      <c r="D34" s="129" t="s">
        <v>115</v>
      </c>
      <c r="E34" s="130"/>
      <c r="F34" s="141">
        <f>120*0.3*0.85</f>
        <v>30.599999999999998</v>
      </c>
      <c r="G34" s="131"/>
      <c r="H34" s="132"/>
      <c r="I34" s="96">
        <v>0</v>
      </c>
      <c r="J34" s="97">
        <f>ROUND(F32*I34,2)</f>
        <v>0</v>
      </c>
      <c r="K34" s="96">
        <v>2.65</v>
      </c>
      <c r="L34" s="97">
        <f>ROUND(F32*K34,2)</f>
        <v>93.81</v>
      </c>
      <c r="M34" s="97">
        <v>20</v>
      </c>
      <c r="N34" s="97">
        <f>H32*(1+M34/100)</f>
        <v>0</v>
      </c>
      <c r="O34" s="97">
        <v>0</v>
      </c>
      <c r="P34" s="97">
        <f>ROUND(F32*O34,2)</f>
        <v>0</v>
      </c>
      <c r="Q34" s="97">
        <v>0</v>
      </c>
      <c r="R34" s="97">
        <f>ROUND(F32*Q34,2)</f>
        <v>0</v>
      </c>
      <c r="S34" s="97"/>
      <c r="T34" s="97"/>
      <c r="U34" s="98">
        <v>0.24221000000000001</v>
      </c>
      <c r="V34" s="97">
        <f>ROUND(F32*U34,2)</f>
        <v>8.57</v>
      </c>
      <c r="W34" s="117"/>
      <c r="Y34" s="225"/>
      <c r="Z34" s="225"/>
      <c r="AA34" s="225"/>
      <c r="AB34" s="226"/>
      <c r="AC34" s="88"/>
      <c r="AD34" s="88"/>
      <c r="AE34" s="88"/>
      <c r="AF34" s="88"/>
      <c r="AG34" s="88" t="s">
        <v>89</v>
      </c>
      <c r="AH34" s="88">
        <v>0</v>
      </c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</row>
    <row r="35" spans="2:62" ht="12" customHeight="1" collapsed="1" x14ac:dyDescent="0.2">
      <c r="B35" s="122">
        <v>12</v>
      </c>
      <c r="C35" s="125" t="s">
        <v>117</v>
      </c>
      <c r="D35" s="127" t="s">
        <v>118</v>
      </c>
      <c r="E35" s="128" t="s">
        <v>106</v>
      </c>
      <c r="F35" s="140">
        <f>F36+F37+F38</f>
        <v>158.19999999999999</v>
      </c>
      <c r="G35" s="285"/>
      <c r="H35" s="285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8"/>
      <c r="V35" s="97"/>
      <c r="W35" s="117"/>
      <c r="Y35" s="225"/>
      <c r="Z35" s="225"/>
      <c r="AA35" s="225"/>
      <c r="AB35" s="225"/>
      <c r="AC35" s="88"/>
      <c r="AD35" s="88"/>
      <c r="AE35" s="88"/>
      <c r="AF35" s="88"/>
      <c r="AG35" s="88" t="s">
        <v>97</v>
      </c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</row>
    <row r="36" spans="2:62" ht="12" hidden="1" customHeight="1" outlineLevel="1" x14ac:dyDescent="0.2">
      <c r="B36" s="122"/>
      <c r="C36" s="125"/>
      <c r="D36" s="129" t="s">
        <v>119</v>
      </c>
      <c r="E36" s="130"/>
      <c r="F36" s="133">
        <v>43.2</v>
      </c>
      <c r="G36" s="131"/>
      <c r="H36" s="132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97"/>
      <c r="W36" s="117"/>
      <c r="Y36" s="225"/>
      <c r="Z36" s="225"/>
      <c r="AA36" s="225"/>
      <c r="AB36" s="225"/>
      <c r="AC36" s="88"/>
      <c r="AD36" s="88"/>
      <c r="AE36" s="88"/>
      <c r="AF36" s="88"/>
      <c r="AG36" s="88" t="s">
        <v>97</v>
      </c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</row>
    <row r="37" spans="2:62" ht="12" hidden="1" customHeight="1" outlineLevel="1" x14ac:dyDescent="0.2">
      <c r="B37" s="122"/>
      <c r="C37" s="125"/>
      <c r="D37" s="129" t="s">
        <v>120</v>
      </c>
      <c r="E37" s="130"/>
      <c r="F37" s="133">
        <v>30</v>
      </c>
      <c r="G37" s="131"/>
      <c r="H37" s="132"/>
      <c r="I37" s="96">
        <v>0</v>
      </c>
      <c r="J37" s="97" t="e">
        <f>ROUND(#REF!*I37,2)</f>
        <v>#REF!</v>
      </c>
      <c r="K37" s="96">
        <v>1.23</v>
      </c>
      <c r="L37" s="97" t="e">
        <f>ROUND(#REF!*K37,2)</f>
        <v>#REF!</v>
      </c>
      <c r="M37" s="97">
        <v>20</v>
      </c>
      <c r="N37" s="97" t="e">
        <f>#REF!*(1+M37/100)</f>
        <v>#REF!</v>
      </c>
      <c r="O37" s="97">
        <v>0</v>
      </c>
      <c r="P37" s="97" t="e">
        <f>ROUND(#REF!*O37,2)</f>
        <v>#REF!</v>
      </c>
      <c r="Q37" s="97">
        <v>0</v>
      </c>
      <c r="R37" s="97" t="e">
        <f>ROUND(#REF!*Q37,2)</f>
        <v>#REF!</v>
      </c>
      <c r="S37" s="97"/>
      <c r="T37" s="97"/>
      <c r="U37" s="98">
        <v>0.16189999999999999</v>
      </c>
      <c r="V37" s="97" t="e">
        <f>ROUND(#REF!*U37,2)</f>
        <v>#REF!</v>
      </c>
      <c r="W37" s="117"/>
      <c r="Y37" s="225"/>
      <c r="Z37" s="225"/>
      <c r="AA37" s="225"/>
      <c r="AB37" s="225"/>
      <c r="AC37" s="88"/>
      <c r="AD37" s="88"/>
      <c r="AE37" s="88"/>
      <c r="AF37" s="88"/>
      <c r="AG37" s="88" t="s">
        <v>89</v>
      </c>
      <c r="AH37" s="88">
        <v>0</v>
      </c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</row>
    <row r="38" spans="2:62" ht="12" hidden="1" customHeight="1" outlineLevel="1" x14ac:dyDescent="0.2">
      <c r="B38" s="122"/>
      <c r="C38" s="125"/>
      <c r="D38" s="129" t="s">
        <v>335</v>
      </c>
      <c r="E38" s="130"/>
      <c r="F38" s="133">
        <v>85</v>
      </c>
      <c r="G38" s="131"/>
      <c r="H38" s="132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97"/>
      <c r="W38" s="117"/>
      <c r="Y38" s="225"/>
      <c r="Z38" s="225"/>
      <c r="AA38" s="225"/>
      <c r="AB38" s="225"/>
      <c r="AC38" s="88"/>
      <c r="AD38" s="88"/>
      <c r="AE38" s="88"/>
      <c r="AF38" s="88"/>
      <c r="AG38" s="88" t="s">
        <v>97</v>
      </c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</row>
    <row r="39" spans="2:62" ht="12" customHeight="1" x14ac:dyDescent="0.2">
      <c r="B39" s="122">
        <v>13</v>
      </c>
      <c r="C39" s="249" t="s">
        <v>308</v>
      </c>
      <c r="D39" s="248" t="s">
        <v>309</v>
      </c>
      <c r="E39" s="91" t="s">
        <v>106</v>
      </c>
      <c r="F39" s="140">
        <v>805</v>
      </c>
      <c r="G39" s="285"/>
      <c r="H39" s="285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8"/>
      <c r="V39" s="97"/>
      <c r="W39" s="117"/>
      <c r="Y39" s="225"/>
      <c r="Z39" s="225"/>
      <c r="AA39" s="225"/>
      <c r="AB39" s="225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</row>
    <row r="40" spans="2:62" ht="12" customHeight="1" x14ac:dyDescent="0.2">
      <c r="B40" s="122">
        <v>14</v>
      </c>
      <c r="C40" s="251" t="s">
        <v>310</v>
      </c>
      <c r="D40" s="252" t="s">
        <v>311</v>
      </c>
      <c r="E40" s="250" t="s">
        <v>122</v>
      </c>
      <c r="F40" s="260">
        <f>73.71*0.92</f>
        <v>67.813199999999995</v>
      </c>
      <c r="G40" s="285"/>
      <c r="H40" s="285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97"/>
      <c r="W40" s="117"/>
      <c r="Y40" s="225"/>
      <c r="Z40" s="225"/>
      <c r="AA40" s="225"/>
      <c r="AB40" s="225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</row>
    <row r="41" spans="2:62" ht="12" customHeight="1" collapsed="1" x14ac:dyDescent="0.2">
      <c r="B41" s="122">
        <v>15</v>
      </c>
      <c r="C41" s="125" t="s">
        <v>123</v>
      </c>
      <c r="D41" s="127" t="s">
        <v>124</v>
      </c>
      <c r="E41" s="128" t="s">
        <v>106</v>
      </c>
      <c r="F41" s="116">
        <f>F42</f>
        <v>161.364</v>
      </c>
      <c r="G41" s="285"/>
      <c r="H41" s="285"/>
      <c r="I41" s="96">
        <v>0</v>
      </c>
      <c r="J41" s="97" t="e">
        <f>ROUND(#REF!*I41,2)</f>
        <v>#REF!</v>
      </c>
      <c r="K41" s="96">
        <v>0.25</v>
      </c>
      <c r="L41" s="97" t="e">
        <f>ROUND(#REF!*K41,2)</f>
        <v>#REF!</v>
      </c>
      <c r="M41" s="97">
        <v>20</v>
      </c>
      <c r="N41" s="97" t="e">
        <f>#REF!*(1+M41/100)</f>
        <v>#REF!</v>
      </c>
      <c r="O41" s="97">
        <v>0</v>
      </c>
      <c r="P41" s="97" t="e">
        <f>ROUND(#REF!*O41,2)</f>
        <v>#REF!</v>
      </c>
      <c r="Q41" s="97">
        <v>0</v>
      </c>
      <c r="R41" s="97" t="e">
        <f>ROUND(#REF!*Q41,2)</f>
        <v>#REF!</v>
      </c>
      <c r="S41" s="97"/>
      <c r="T41" s="97"/>
      <c r="U41" s="98">
        <v>5.0000000000000001E-3</v>
      </c>
      <c r="V41" s="97" t="e">
        <f>ROUND(#REF!*U41,2)</f>
        <v>#REF!</v>
      </c>
      <c r="W41" s="117"/>
      <c r="Y41" s="225"/>
      <c r="Z41" s="225"/>
      <c r="AA41" s="225"/>
      <c r="AB41" s="225"/>
      <c r="AC41" s="88"/>
      <c r="AD41" s="88"/>
      <c r="AE41" s="88"/>
      <c r="AF41" s="88"/>
      <c r="AG41" s="88" t="s">
        <v>91</v>
      </c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</row>
    <row r="42" spans="2:62" ht="12" hidden="1" customHeight="1" outlineLevel="1" x14ac:dyDescent="0.2">
      <c r="B42" s="122"/>
      <c r="C42" s="125"/>
      <c r="D42" s="129" t="s">
        <v>312</v>
      </c>
      <c r="E42" s="130"/>
      <c r="F42" s="133">
        <f>F35*1.02</f>
        <v>161.364</v>
      </c>
      <c r="G42" s="131"/>
      <c r="H42" s="132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8"/>
      <c r="V42" s="97"/>
      <c r="W42" s="117"/>
      <c r="X42" s="88"/>
      <c r="Y42" s="225"/>
      <c r="Z42" s="225"/>
      <c r="AA42" s="225"/>
      <c r="AB42" s="225"/>
      <c r="AC42" s="88"/>
      <c r="AD42" s="88"/>
      <c r="AE42" s="88"/>
      <c r="AF42" s="88"/>
      <c r="AG42" s="88" t="s">
        <v>89</v>
      </c>
      <c r="AH42" s="88">
        <v>0</v>
      </c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</row>
    <row r="43" spans="2:62" ht="12" customHeight="1" x14ac:dyDescent="0.2">
      <c r="B43" s="279" t="s">
        <v>85</v>
      </c>
      <c r="C43" s="287" t="s">
        <v>48</v>
      </c>
      <c r="D43" s="288" t="s">
        <v>313</v>
      </c>
      <c r="E43" s="289"/>
      <c r="F43" s="290"/>
      <c r="G43" s="291"/>
      <c r="H43" s="292"/>
      <c r="I43" s="96">
        <v>6.85</v>
      </c>
      <c r="J43" s="97" t="e">
        <f>ROUND(#REF!*I43,2)</f>
        <v>#REF!</v>
      </c>
      <c r="K43" s="96">
        <v>0</v>
      </c>
      <c r="L43" s="97" t="e">
        <f>ROUND(#REF!*K43,2)</f>
        <v>#REF!</v>
      </c>
      <c r="M43" s="97">
        <v>20</v>
      </c>
      <c r="N43" s="97" t="e">
        <f>#REF!*(1+M43/100)</f>
        <v>#REF!</v>
      </c>
      <c r="O43" s="97">
        <v>0</v>
      </c>
      <c r="P43" s="97" t="e">
        <f>ROUND(#REF!*O43,2)</f>
        <v>#REF!</v>
      </c>
      <c r="Q43" s="97">
        <v>0</v>
      </c>
      <c r="R43" s="97" t="e">
        <f>ROUND(#REF!*Q43,2)</f>
        <v>#REF!</v>
      </c>
      <c r="S43" s="97"/>
      <c r="T43" s="97"/>
      <c r="U43" s="98">
        <v>0</v>
      </c>
      <c r="V43" s="97" t="e">
        <f>ROUND(#REF!*U43,2)</f>
        <v>#REF!</v>
      </c>
      <c r="W43" s="117"/>
      <c r="X43" s="30"/>
      <c r="Y43" s="267"/>
      <c r="Z43" s="88"/>
      <c r="AA43" s="88"/>
      <c r="AB43" s="88"/>
      <c r="AC43" s="88"/>
      <c r="AD43" s="88"/>
      <c r="AE43" s="88"/>
      <c r="AF43" s="88"/>
      <c r="AG43" s="88" t="s">
        <v>91</v>
      </c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</row>
    <row r="44" spans="2:62" ht="12" customHeight="1" collapsed="1" x14ac:dyDescent="0.2">
      <c r="B44" s="122">
        <v>16</v>
      </c>
      <c r="C44" s="247" t="s">
        <v>314</v>
      </c>
      <c r="D44" s="127" t="s">
        <v>315</v>
      </c>
      <c r="E44" s="128" t="s">
        <v>87</v>
      </c>
      <c r="F44" s="116">
        <f>F45</f>
        <v>38.159999999999997</v>
      </c>
      <c r="G44" s="285"/>
      <c r="H44" s="285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8"/>
      <c r="V44" s="97"/>
      <c r="W44" s="117"/>
      <c r="Y44" s="88"/>
      <c r="Z44" s="88"/>
      <c r="AA44" s="88"/>
      <c r="AB44" s="88"/>
      <c r="AC44" s="88"/>
      <c r="AD44" s="88"/>
      <c r="AE44" s="88"/>
      <c r="AF44" s="88"/>
      <c r="AG44" s="88" t="s">
        <v>97</v>
      </c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</row>
    <row r="45" spans="2:62" ht="12" hidden="1" customHeight="1" outlineLevel="1" x14ac:dyDescent="0.2">
      <c r="B45" s="122"/>
      <c r="C45" s="125"/>
      <c r="D45" s="129" t="s">
        <v>331</v>
      </c>
      <c r="E45" s="92"/>
      <c r="F45" s="133">
        <f>127.2*1*0.3</f>
        <v>38.159999999999997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8"/>
      <c r="V45" s="97"/>
      <c r="W45" s="117"/>
      <c r="Y45" s="88"/>
      <c r="Z45" s="88"/>
      <c r="AA45" s="88"/>
      <c r="AB45" s="88"/>
      <c r="AC45" s="88"/>
      <c r="AD45" s="88"/>
      <c r="AE45" s="88"/>
      <c r="AF45" s="88"/>
      <c r="AG45" s="88" t="s">
        <v>89</v>
      </c>
      <c r="AH45" s="88">
        <v>0</v>
      </c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</row>
    <row r="46" spans="2:62" ht="12" customHeight="1" collapsed="1" x14ac:dyDescent="0.2">
      <c r="B46" s="122">
        <v>17</v>
      </c>
      <c r="C46" s="125" t="s">
        <v>316</v>
      </c>
      <c r="D46" s="127" t="s">
        <v>317</v>
      </c>
      <c r="E46" s="253" t="s">
        <v>106</v>
      </c>
      <c r="F46" s="254">
        <f>F47</f>
        <v>127.2</v>
      </c>
      <c r="G46" s="285"/>
      <c r="H46" s="285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7"/>
      <c r="W46" s="117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</row>
    <row r="47" spans="2:62" ht="12" hidden="1" customHeight="1" outlineLevel="1" x14ac:dyDescent="0.2">
      <c r="B47" s="122"/>
      <c r="C47" s="125"/>
      <c r="D47" s="129" t="s">
        <v>330</v>
      </c>
      <c r="E47" s="92"/>
      <c r="F47" s="133">
        <f>127.2*1</f>
        <v>127.2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8"/>
      <c r="V47" s="97"/>
      <c r="W47" s="117"/>
      <c r="Y47" s="88"/>
      <c r="Z47" s="88"/>
      <c r="AA47" s="88"/>
      <c r="AB47" s="88"/>
      <c r="AC47" s="88"/>
      <c r="AD47" s="88"/>
      <c r="AE47" s="88"/>
      <c r="AF47" s="88"/>
      <c r="AG47" s="88" t="s">
        <v>89</v>
      </c>
      <c r="AH47" s="88">
        <v>0</v>
      </c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</row>
    <row r="48" spans="2:62" ht="12" customHeight="1" collapsed="1" x14ac:dyDescent="0.2">
      <c r="B48" s="122">
        <v>18</v>
      </c>
      <c r="C48" s="125" t="s">
        <v>318</v>
      </c>
      <c r="D48" s="127" t="s">
        <v>319</v>
      </c>
      <c r="E48" s="253" t="s">
        <v>106</v>
      </c>
      <c r="F48" s="254">
        <f>F49</f>
        <v>127.2</v>
      </c>
      <c r="G48" s="285"/>
      <c r="H48" s="285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8"/>
      <c r="V48" s="97"/>
      <c r="W48" s="117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</row>
    <row r="49" spans="2:62" ht="12" hidden="1" customHeight="1" outlineLevel="1" x14ac:dyDescent="0.2">
      <c r="B49" s="122"/>
      <c r="C49" s="125"/>
      <c r="D49" s="129" t="s">
        <v>332</v>
      </c>
      <c r="E49" s="253"/>
      <c r="F49" s="133">
        <f>127.2*1</f>
        <v>127.2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8"/>
      <c r="V49" s="97"/>
      <c r="W49" s="117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</row>
    <row r="50" spans="2:62" ht="12" customHeight="1" collapsed="1" x14ac:dyDescent="0.2">
      <c r="B50" s="122">
        <v>19</v>
      </c>
      <c r="C50" s="125" t="s">
        <v>320</v>
      </c>
      <c r="D50" s="127" t="s">
        <v>321</v>
      </c>
      <c r="E50" s="253" t="s">
        <v>87</v>
      </c>
      <c r="F50" s="254">
        <f>F51</f>
        <v>38.159999999999997</v>
      </c>
      <c r="G50" s="285"/>
      <c r="H50" s="285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8"/>
      <c r="V50" s="97"/>
      <c r="W50" s="117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</row>
    <row r="51" spans="2:62" ht="12" hidden="1" customHeight="1" outlineLevel="1" x14ac:dyDescent="0.2">
      <c r="B51" s="122"/>
      <c r="C51" s="125"/>
      <c r="D51" s="129" t="s">
        <v>333</v>
      </c>
      <c r="E51" s="92"/>
      <c r="F51" s="133">
        <f>127.2*0.3</f>
        <v>38.159999999999997</v>
      </c>
      <c r="G51" s="97"/>
      <c r="H51" s="97"/>
      <c r="I51" s="96">
        <v>6.53</v>
      </c>
      <c r="J51" s="97" t="e">
        <f>ROUND(#REF!*I51,2)</f>
        <v>#REF!</v>
      </c>
      <c r="K51" s="96">
        <v>0</v>
      </c>
      <c r="L51" s="97" t="e">
        <f>ROUND(#REF!*K51,2)</f>
        <v>#REF!</v>
      </c>
      <c r="M51" s="97">
        <v>20</v>
      </c>
      <c r="N51" s="97" t="e">
        <f>#REF!*(1+M51/100)</f>
        <v>#REF!</v>
      </c>
      <c r="O51" s="97">
        <v>1E-3</v>
      </c>
      <c r="P51" s="97" t="e">
        <f>ROUND(#REF!*O51,2)</f>
        <v>#REF!</v>
      </c>
      <c r="Q51" s="97">
        <v>0</v>
      </c>
      <c r="R51" s="97" t="e">
        <f>ROUND(#REF!*Q51,2)</f>
        <v>#REF!</v>
      </c>
      <c r="S51" s="97"/>
      <c r="T51" s="97"/>
      <c r="U51" s="98">
        <v>0</v>
      </c>
      <c r="V51" s="97" t="e">
        <f>ROUND(#REF!*U51,2)</f>
        <v>#REF!</v>
      </c>
      <c r="W51" s="117"/>
      <c r="Y51" s="88"/>
      <c r="Z51" s="88"/>
      <c r="AA51" s="88"/>
      <c r="AB51" s="88"/>
      <c r="AC51" s="88"/>
      <c r="AD51" s="88"/>
      <c r="AE51" s="88"/>
      <c r="AF51" s="88"/>
      <c r="AG51" s="88" t="s">
        <v>97</v>
      </c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</row>
    <row r="52" spans="2:62" ht="12" customHeight="1" collapsed="1" x14ac:dyDescent="0.2">
      <c r="B52" s="122">
        <v>20</v>
      </c>
      <c r="C52" s="251" t="s">
        <v>322</v>
      </c>
      <c r="D52" s="127" t="s">
        <v>323</v>
      </c>
      <c r="E52" s="253" t="s">
        <v>126</v>
      </c>
      <c r="F52" s="254">
        <f>F53</f>
        <v>4.452</v>
      </c>
      <c r="G52" s="285"/>
      <c r="H52" s="285"/>
      <c r="I52" s="96"/>
      <c r="J52" s="97"/>
      <c r="K52" s="96"/>
      <c r="L52" s="97"/>
      <c r="M52" s="97"/>
      <c r="N52" s="97"/>
      <c r="O52" s="97"/>
      <c r="P52" s="97"/>
      <c r="Q52" s="97"/>
      <c r="R52" s="97"/>
      <c r="S52" s="97"/>
      <c r="T52" s="97"/>
      <c r="U52" s="98"/>
      <c r="V52" s="97"/>
      <c r="W52" s="117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</row>
    <row r="53" spans="2:62" ht="12" hidden="1" customHeight="1" outlineLevel="1" x14ac:dyDescent="0.2">
      <c r="B53" s="122"/>
      <c r="C53" s="125"/>
      <c r="D53" s="129" t="s">
        <v>334</v>
      </c>
      <c r="E53" s="92"/>
      <c r="F53" s="133">
        <f>127.2*35/1000</f>
        <v>4.452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8"/>
      <c r="V53" s="97"/>
      <c r="W53" s="88"/>
      <c r="X53" s="88"/>
      <c r="Y53" s="88"/>
      <c r="Z53" s="88"/>
      <c r="AB53" s="88"/>
      <c r="AC53" s="88"/>
      <c r="AD53" s="88"/>
      <c r="AE53" s="88"/>
      <c r="AF53" s="88"/>
      <c r="AG53" s="88" t="s">
        <v>97</v>
      </c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</row>
    <row r="54" spans="2:62" ht="12" customHeight="1" x14ac:dyDescent="0.2">
      <c r="B54" s="279" t="s">
        <v>85</v>
      </c>
      <c r="C54" s="287" t="s">
        <v>48</v>
      </c>
      <c r="D54" s="288" t="s">
        <v>49</v>
      </c>
      <c r="E54" s="289"/>
      <c r="F54" s="290"/>
      <c r="G54" s="291"/>
      <c r="H54" s="292"/>
      <c r="I54" s="96">
        <v>6.85</v>
      </c>
      <c r="J54" s="97" t="e">
        <f>ROUND(#REF!*I54,2)</f>
        <v>#REF!</v>
      </c>
      <c r="K54" s="96">
        <v>0</v>
      </c>
      <c r="L54" s="97" t="e">
        <f>ROUND(#REF!*K54,2)</f>
        <v>#REF!</v>
      </c>
      <c r="M54" s="97">
        <v>20</v>
      </c>
      <c r="N54" s="97" t="e">
        <f>#REF!*(1+M54/100)</f>
        <v>#REF!</v>
      </c>
      <c r="O54" s="97">
        <v>0</v>
      </c>
      <c r="P54" s="97" t="e">
        <f>ROUND(#REF!*O54,2)</f>
        <v>#REF!</v>
      </c>
      <c r="Q54" s="97">
        <v>0</v>
      </c>
      <c r="R54" s="97" t="e">
        <f>ROUND(#REF!*Q54,2)</f>
        <v>#REF!</v>
      </c>
      <c r="S54" s="97"/>
      <c r="T54" s="97"/>
      <c r="U54" s="98">
        <v>0</v>
      </c>
      <c r="V54" s="97" t="e">
        <f>ROUND(#REF!*U54,2)</f>
        <v>#REF!</v>
      </c>
      <c r="W54" s="117"/>
      <c r="X54" s="268"/>
      <c r="Y54" s="267"/>
      <c r="Z54" s="88"/>
      <c r="AA54" s="88"/>
      <c r="AB54" s="88"/>
      <c r="AC54" s="88"/>
      <c r="AD54" s="88"/>
      <c r="AE54" s="88"/>
      <c r="AF54" s="88"/>
      <c r="AG54" s="88" t="s">
        <v>91</v>
      </c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</row>
    <row r="55" spans="2:62" ht="12" customHeight="1" x14ac:dyDescent="0.2">
      <c r="B55" s="122">
        <v>31</v>
      </c>
      <c r="C55" s="125" t="s">
        <v>128</v>
      </c>
      <c r="D55" s="127" t="s">
        <v>291</v>
      </c>
      <c r="E55" s="128" t="s">
        <v>87</v>
      </c>
      <c r="F55" s="116">
        <f>F56+F58+F59+F60+F57</f>
        <v>12.784000000000002</v>
      </c>
      <c r="G55" s="285"/>
      <c r="H55" s="285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8"/>
      <c r="V55" s="97"/>
      <c r="W55" s="117"/>
      <c r="Y55" s="88"/>
      <c r="Z55" s="88"/>
      <c r="AA55" s="88"/>
      <c r="AB55" s="88"/>
      <c r="AC55" s="88"/>
      <c r="AD55" s="88"/>
      <c r="AE55" s="88"/>
      <c r="AF55" s="88"/>
      <c r="AG55" s="88" t="s">
        <v>97</v>
      </c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</row>
    <row r="56" spans="2:62" ht="12" customHeight="1" outlineLevel="1" x14ac:dyDescent="0.2">
      <c r="B56" s="122"/>
      <c r="C56" s="125"/>
      <c r="D56" s="129" t="s">
        <v>354</v>
      </c>
      <c r="E56" s="92"/>
      <c r="F56" s="133">
        <f>0.4*0.4*0.8*43</f>
        <v>5.5040000000000013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8"/>
      <c r="V56" s="97"/>
      <c r="W56" s="117"/>
      <c r="X56" s="88"/>
      <c r="Y56" s="88"/>
      <c r="Z56" s="88"/>
      <c r="AA56" s="88"/>
      <c r="AB56" s="88"/>
      <c r="AC56" s="88"/>
      <c r="AD56" s="88"/>
      <c r="AE56" s="88"/>
      <c r="AF56" s="88"/>
      <c r="AG56" s="88" t="s">
        <v>89</v>
      </c>
      <c r="AH56" s="88">
        <v>0</v>
      </c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</row>
    <row r="57" spans="2:62" ht="12" customHeight="1" outlineLevel="1" x14ac:dyDescent="0.2">
      <c r="B57" s="122"/>
      <c r="C57" s="125"/>
      <c r="D57" s="129" t="s">
        <v>353</v>
      </c>
      <c r="E57" s="92"/>
      <c r="F57" s="133">
        <f>(1.1*1.1*1.1)*4</f>
        <v>5.3240000000000016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8"/>
      <c r="V57" s="97"/>
      <c r="W57" s="117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</row>
    <row r="58" spans="2:62" ht="12" customHeight="1" outlineLevel="1" x14ac:dyDescent="0.2">
      <c r="B58" s="122"/>
      <c r="C58" s="125"/>
      <c r="D58" s="129" t="s">
        <v>129</v>
      </c>
      <c r="E58" s="92"/>
      <c r="F58" s="133">
        <v>0.61199999999999999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8"/>
      <c r="V58" s="97"/>
      <c r="W58" s="117"/>
      <c r="X58" s="88"/>
      <c r="Y58" s="88"/>
      <c r="Z58" s="88"/>
      <c r="AA58" s="88"/>
      <c r="AB58" s="88"/>
      <c r="AC58" s="88"/>
      <c r="AD58" s="88"/>
      <c r="AE58" s="88"/>
      <c r="AF58" s="88"/>
      <c r="AG58" s="88" t="s">
        <v>89</v>
      </c>
      <c r="AH58" s="88">
        <v>0</v>
      </c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</row>
    <row r="59" spans="2:62" ht="12" customHeight="1" outlineLevel="1" x14ac:dyDescent="0.2">
      <c r="B59" s="122"/>
      <c r="C59" s="125"/>
      <c r="D59" s="129" t="s">
        <v>130</v>
      </c>
      <c r="E59" s="92"/>
      <c r="F59" s="133">
        <v>0.57599999999999996</v>
      </c>
      <c r="G59" s="97"/>
      <c r="H59" s="97"/>
      <c r="I59" s="96">
        <v>6.53</v>
      </c>
      <c r="J59" s="97" t="e">
        <f>ROUND(#REF!*I59,2)</f>
        <v>#REF!</v>
      </c>
      <c r="K59" s="96">
        <v>0</v>
      </c>
      <c r="L59" s="97" t="e">
        <f>ROUND(#REF!*K59,2)</f>
        <v>#REF!</v>
      </c>
      <c r="M59" s="97">
        <v>20</v>
      </c>
      <c r="N59" s="97" t="e">
        <f>#REF!*(1+M59/100)</f>
        <v>#REF!</v>
      </c>
      <c r="O59" s="97">
        <v>1E-3</v>
      </c>
      <c r="P59" s="97" t="e">
        <f>ROUND(#REF!*O59,2)</f>
        <v>#REF!</v>
      </c>
      <c r="Q59" s="97">
        <v>0</v>
      </c>
      <c r="R59" s="97" t="e">
        <f>ROUND(#REF!*Q59,2)</f>
        <v>#REF!</v>
      </c>
      <c r="S59" s="97"/>
      <c r="T59" s="97"/>
      <c r="U59" s="98">
        <v>0</v>
      </c>
      <c r="V59" s="97" t="e">
        <f>ROUND(#REF!*U59,2)</f>
        <v>#REF!</v>
      </c>
      <c r="W59" s="117"/>
      <c r="X59" s="88"/>
      <c r="Y59" s="88"/>
      <c r="Z59" s="88"/>
      <c r="AA59" s="88"/>
      <c r="AB59" s="88"/>
      <c r="AC59" s="88"/>
      <c r="AD59" s="88"/>
      <c r="AE59" s="88"/>
      <c r="AF59" s="88"/>
      <c r="AG59" s="88" t="s">
        <v>97</v>
      </c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</row>
    <row r="60" spans="2:62" ht="12" customHeight="1" outlineLevel="1" x14ac:dyDescent="0.2">
      <c r="B60" s="122"/>
      <c r="C60" s="125"/>
      <c r="D60" s="129" t="s">
        <v>131</v>
      </c>
      <c r="E60" s="92"/>
      <c r="F60" s="133">
        <v>0.76800000000000002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8"/>
      <c r="V60" s="97"/>
      <c r="W60" s="88"/>
      <c r="X60" s="88"/>
      <c r="Y60" s="88"/>
      <c r="Z60" s="88"/>
      <c r="AB60" s="88"/>
      <c r="AC60" s="88"/>
      <c r="AD60" s="88"/>
      <c r="AE60" s="88"/>
      <c r="AF60" s="88"/>
      <c r="AG60" s="88" t="s">
        <v>97</v>
      </c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</row>
    <row r="61" spans="2:62" ht="12" customHeight="1" x14ac:dyDescent="0.2">
      <c r="B61" s="279" t="s">
        <v>85</v>
      </c>
      <c r="C61" s="287" t="s">
        <v>50</v>
      </c>
      <c r="D61" s="293" t="s">
        <v>51</v>
      </c>
      <c r="E61" s="294"/>
      <c r="F61" s="295"/>
      <c r="G61" s="296"/>
      <c r="H61" s="292"/>
      <c r="I61" s="99"/>
      <c r="J61" s="99">
        <f>SUM(J62:J67)</f>
        <v>0</v>
      </c>
      <c r="K61" s="99"/>
      <c r="L61" s="99">
        <f>SUM(L62:L67)</f>
        <v>0</v>
      </c>
      <c r="M61" s="99"/>
      <c r="N61" s="99">
        <f>SUM(N62:N67)</f>
        <v>0</v>
      </c>
      <c r="O61" s="99"/>
      <c r="P61" s="99">
        <f>SUM(P62:P67)</f>
        <v>0</v>
      </c>
      <c r="Q61" s="99"/>
      <c r="R61" s="99">
        <f>SUM(R62:R67)</f>
        <v>0</v>
      </c>
      <c r="S61" s="99"/>
      <c r="T61" s="99"/>
      <c r="U61" s="100"/>
      <c r="V61" s="99">
        <f>SUM(V62:V67)</f>
        <v>0</v>
      </c>
      <c r="W61" s="88"/>
      <c r="X61" s="268"/>
      <c r="Y61" s="267"/>
      <c r="Z61" s="88"/>
      <c r="AB61" s="88"/>
      <c r="AC61" s="88"/>
      <c r="AD61" s="88"/>
      <c r="AE61" s="88"/>
      <c r="AF61" s="88"/>
      <c r="AG61" s="88" t="s">
        <v>89</v>
      </c>
      <c r="AH61" s="88">
        <v>0</v>
      </c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</row>
    <row r="62" spans="2:62" ht="12" customHeight="1" x14ac:dyDescent="0.2">
      <c r="B62" s="122">
        <v>22</v>
      </c>
      <c r="C62" s="125" t="s">
        <v>132</v>
      </c>
      <c r="D62" s="127" t="s">
        <v>357</v>
      </c>
      <c r="E62" s="128" t="s">
        <v>133</v>
      </c>
      <c r="F62" s="115">
        <v>811</v>
      </c>
      <c r="G62" s="285"/>
      <c r="H62" s="285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97"/>
      <c r="W62" s="117"/>
      <c r="Y62" s="225"/>
      <c r="Z62" s="225"/>
      <c r="AA62" s="88"/>
      <c r="AB62" s="88"/>
      <c r="AC62" s="88"/>
      <c r="AD62" s="88"/>
      <c r="AE62" s="88"/>
      <c r="AF62" s="88"/>
      <c r="AG62" s="88" t="s">
        <v>89</v>
      </c>
      <c r="AH62" s="88">
        <v>0</v>
      </c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</row>
    <row r="63" spans="2:62" ht="12" customHeight="1" outlineLevel="1" x14ac:dyDescent="0.2">
      <c r="B63" s="122"/>
      <c r="C63" s="125"/>
      <c r="D63" s="367" t="s">
        <v>134</v>
      </c>
      <c r="E63" s="368"/>
      <c r="F63" s="369"/>
      <c r="G63" s="370"/>
      <c r="H63" s="371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117"/>
      <c r="X63" s="88"/>
      <c r="Y63" s="225"/>
      <c r="Z63" s="225"/>
      <c r="AA63" s="88"/>
      <c r="AB63" s="88"/>
      <c r="AC63" s="88"/>
      <c r="AD63" s="88"/>
      <c r="AE63" s="88"/>
      <c r="AF63" s="88"/>
      <c r="AG63" s="88" t="s">
        <v>91</v>
      </c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</row>
    <row r="64" spans="2:62" ht="12" customHeight="1" outlineLevel="1" x14ac:dyDescent="0.2">
      <c r="B64" s="122"/>
      <c r="C64" s="125"/>
      <c r="D64" s="367" t="s">
        <v>136</v>
      </c>
      <c r="E64" s="368"/>
      <c r="F64" s="369"/>
      <c r="G64" s="370"/>
      <c r="H64" s="371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8"/>
      <c r="V64" s="97"/>
      <c r="W64" s="117"/>
      <c r="X64" s="88"/>
      <c r="Y64" s="225"/>
      <c r="Z64" s="225"/>
      <c r="AA64" s="88"/>
      <c r="AB64" s="88"/>
      <c r="AC64" s="88"/>
      <c r="AD64" s="88"/>
      <c r="AE64" s="88"/>
      <c r="AF64" s="88"/>
      <c r="AG64" s="88" t="s">
        <v>89</v>
      </c>
      <c r="AH64" s="88">
        <v>0</v>
      </c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</row>
    <row r="65" spans="2:62" ht="12" customHeight="1" outlineLevel="1" x14ac:dyDescent="0.2">
      <c r="B65" s="122"/>
      <c r="C65" s="125"/>
      <c r="D65" s="367" t="s">
        <v>324</v>
      </c>
      <c r="E65" s="368"/>
      <c r="F65" s="369"/>
      <c r="G65" s="370"/>
      <c r="H65" s="371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8"/>
      <c r="V65" s="97"/>
      <c r="W65" s="117"/>
      <c r="X65" s="88"/>
      <c r="Y65" s="88"/>
      <c r="Z65" s="88"/>
      <c r="AA65" s="88"/>
      <c r="AB65" s="88"/>
      <c r="AC65" s="88"/>
      <c r="AD65" s="88"/>
      <c r="AE65" s="88"/>
      <c r="AF65" s="88"/>
      <c r="AG65" s="88" t="s">
        <v>89</v>
      </c>
      <c r="AH65" s="88">
        <v>0</v>
      </c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</row>
    <row r="66" spans="2:62" ht="12" customHeight="1" outlineLevel="1" x14ac:dyDescent="0.2">
      <c r="B66" s="122"/>
      <c r="C66" s="125"/>
      <c r="D66" s="367" t="s">
        <v>137</v>
      </c>
      <c r="E66" s="368"/>
      <c r="F66" s="369"/>
      <c r="G66" s="370"/>
      <c r="H66" s="371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  <c r="V66" s="97"/>
      <c r="W66" s="117"/>
      <c r="X66" s="88"/>
      <c r="Y66" s="88"/>
      <c r="Z66" s="88"/>
      <c r="AA66" s="88"/>
      <c r="AB66" s="88"/>
      <c r="AC66" s="88"/>
      <c r="AD66" s="88"/>
      <c r="AE66" s="88"/>
      <c r="AF66" s="88"/>
      <c r="AG66" s="88" t="s">
        <v>89</v>
      </c>
      <c r="AH66" s="88">
        <v>0</v>
      </c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</row>
    <row r="67" spans="2:62" ht="12" customHeight="1" outlineLevel="1" x14ac:dyDescent="0.2">
      <c r="B67" s="122"/>
      <c r="C67" s="125"/>
      <c r="D67" s="367" t="s">
        <v>325</v>
      </c>
      <c r="E67" s="368"/>
      <c r="F67" s="369"/>
      <c r="G67" s="370"/>
      <c r="H67" s="371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8"/>
      <c r="V67" s="97"/>
      <c r="W67" s="117"/>
      <c r="X67" s="88"/>
      <c r="Y67" s="88"/>
      <c r="Z67" s="88"/>
      <c r="AA67" s="88"/>
      <c r="AB67" s="88"/>
      <c r="AC67" s="88"/>
      <c r="AD67" s="88"/>
      <c r="AE67" s="88"/>
      <c r="AF67" s="88"/>
      <c r="AG67" s="88" t="s">
        <v>121</v>
      </c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</row>
    <row r="68" spans="2:62" ht="12" customHeight="1" outlineLevel="1" x14ac:dyDescent="0.2">
      <c r="B68" s="122"/>
      <c r="C68" s="125"/>
      <c r="D68" s="367" t="s">
        <v>326</v>
      </c>
      <c r="E68" s="368"/>
      <c r="F68" s="369"/>
      <c r="G68" s="370"/>
      <c r="H68" s="371"/>
      <c r="I68" s="99"/>
      <c r="J68" s="99" t="e">
        <f>SUM(J69:J78)</f>
        <v>#REF!</v>
      </c>
      <c r="K68" s="99"/>
      <c r="L68" s="99" t="e">
        <f>SUM(L69:L78)</f>
        <v>#REF!</v>
      </c>
      <c r="M68" s="99"/>
      <c r="N68" s="99" t="e">
        <f>SUM(N69:N78)</f>
        <v>#REF!</v>
      </c>
      <c r="O68" s="99"/>
      <c r="P68" s="99" t="e">
        <f>SUM(P69:P78)</f>
        <v>#REF!</v>
      </c>
      <c r="Q68" s="99"/>
      <c r="R68" s="99" t="e">
        <f>SUM(R69:R78)</f>
        <v>#REF!</v>
      </c>
      <c r="S68" s="99"/>
      <c r="T68" s="99"/>
      <c r="U68" s="100"/>
      <c r="V68" s="99" t="e">
        <f>SUM(V69:V78)</f>
        <v>#REF!</v>
      </c>
      <c r="W68" s="118"/>
      <c r="Y68" s="88"/>
      <c r="Z68" s="88"/>
      <c r="AA68" s="88"/>
      <c r="AB68" s="88"/>
      <c r="AC68" s="88"/>
      <c r="AD68" s="88"/>
      <c r="AE68" s="88"/>
      <c r="AF68" s="88"/>
      <c r="AG68" s="88" t="s">
        <v>121</v>
      </c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</row>
    <row r="69" spans="2:62" ht="12" customHeight="1" outlineLevel="1" x14ac:dyDescent="0.2">
      <c r="B69" s="122"/>
      <c r="C69" s="125"/>
      <c r="D69" s="367" t="s">
        <v>327</v>
      </c>
      <c r="E69" s="368"/>
      <c r="F69" s="369"/>
      <c r="G69" s="370"/>
      <c r="H69" s="371"/>
      <c r="I69" s="96">
        <v>0</v>
      </c>
      <c r="J69" s="97">
        <f>ROUND(F62*I69,2)</f>
        <v>0</v>
      </c>
      <c r="K69" s="96">
        <v>26</v>
      </c>
      <c r="L69" s="97">
        <f>ROUND(F62*K69,2)</f>
        <v>21086</v>
      </c>
      <c r="M69" s="97">
        <v>20</v>
      </c>
      <c r="N69" s="97">
        <f>H62*(1+M69/100)</f>
        <v>0</v>
      </c>
      <c r="O69" s="97">
        <v>0.25</v>
      </c>
      <c r="P69" s="97">
        <f>ROUND(F62*O69,2)</f>
        <v>202.75</v>
      </c>
      <c r="Q69" s="97">
        <v>0</v>
      </c>
      <c r="R69" s="97">
        <f>ROUND(F62*Q69,2)</f>
        <v>0</v>
      </c>
      <c r="S69" s="97"/>
      <c r="T69" s="97"/>
      <c r="U69" s="98">
        <v>0</v>
      </c>
      <c r="V69" s="97">
        <f>ROUND(F62*U69,2)</f>
        <v>0</v>
      </c>
      <c r="W69" s="117"/>
      <c r="X69" s="88"/>
      <c r="Z69" s="88"/>
      <c r="AA69" s="88"/>
      <c r="AB69" s="88"/>
      <c r="AC69" s="88"/>
      <c r="AD69" s="88"/>
      <c r="AE69" s="88"/>
      <c r="AF69" s="88"/>
      <c r="AG69" s="88" t="s">
        <v>121</v>
      </c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</row>
    <row r="70" spans="2:62" ht="12" customHeight="1" outlineLevel="1" x14ac:dyDescent="0.2">
      <c r="B70" s="122"/>
      <c r="C70" s="125"/>
      <c r="D70" s="367" t="s">
        <v>138</v>
      </c>
      <c r="E70" s="368"/>
      <c r="F70" s="369"/>
      <c r="G70" s="370"/>
      <c r="H70" s="371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8"/>
      <c r="V70" s="97"/>
      <c r="W70" s="117"/>
      <c r="X70" s="88"/>
      <c r="Y70" s="88"/>
      <c r="Z70" s="88"/>
      <c r="AA70" s="88"/>
      <c r="AB70" s="88"/>
      <c r="AC70" s="88"/>
      <c r="AD70" s="88"/>
      <c r="AE70" s="88"/>
      <c r="AF70" s="88"/>
      <c r="AG70" s="88" t="s">
        <v>121</v>
      </c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</row>
    <row r="71" spans="2:62" ht="12" customHeight="1" outlineLevel="1" x14ac:dyDescent="0.2">
      <c r="B71" s="122"/>
      <c r="C71" s="125"/>
      <c r="D71" s="367" t="s">
        <v>139</v>
      </c>
      <c r="E71" s="368"/>
      <c r="F71" s="369"/>
      <c r="G71" s="370"/>
      <c r="H71" s="371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8"/>
      <c r="V71" s="97"/>
      <c r="W71" s="117"/>
      <c r="X71" s="88"/>
      <c r="Y71" s="88"/>
      <c r="Z71" s="88"/>
      <c r="AA71" s="88"/>
      <c r="AB71" s="88"/>
      <c r="AC71" s="88"/>
      <c r="AD71" s="88"/>
      <c r="AE71" s="88"/>
      <c r="AF71" s="88"/>
      <c r="AG71" s="88" t="s">
        <v>121</v>
      </c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</row>
    <row r="72" spans="2:62" ht="12" customHeight="1" x14ac:dyDescent="0.2">
      <c r="B72" s="122">
        <v>23</v>
      </c>
      <c r="C72" s="125" t="s">
        <v>140</v>
      </c>
      <c r="D72" s="127" t="s">
        <v>141</v>
      </c>
      <c r="E72" s="128" t="s">
        <v>142</v>
      </c>
      <c r="F72" s="115">
        <v>1</v>
      </c>
      <c r="G72" s="285"/>
      <c r="H72" s="285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8"/>
      <c r="V72" s="97"/>
      <c r="W72" s="117"/>
      <c r="Y72" s="88"/>
      <c r="AA72" s="88"/>
      <c r="AB72" s="88"/>
      <c r="AC72" s="88"/>
      <c r="AD72" s="88"/>
      <c r="AE72" s="88"/>
      <c r="AF72" s="88"/>
      <c r="AG72" s="88" t="s">
        <v>89</v>
      </c>
      <c r="AH72" s="88">
        <v>0</v>
      </c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</row>
    <row r="73" spans="2:62" ht="12" customHeight="1" x14ac:dyDescent="0.2">
      <c r="B73" s="279" t="s">
        <v>85</v>
      </c>
      <c r="C73" s="287" t="s">
        <v>52</v>
      </c>
      <c r="D73" s="293" t="s">
        <v>290</v>
      </c>
      <c r="E73" s="294"/>
      <c r="F73" s="295"/>
      <c r="G73" s="296"/>
      <c r="H73" s="2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8"/>
      <c r="V73" s="97"/>
      <c r="W73" s="117"/>
      <c r="X73" s="268"/>
      <c r="Y73" s="267"/>
      <c r="Z73" s="88"/>
      <c r="AG73" t="s">
        <v>86</v>
      </c>
    </row>
    <row r="74" spans="2:62" ht="12" customHeight="1" x14ac:dyDescent="0.2">
      <c r="B74" s="122">
        <v>26</v>
      </c>
      <c r="C74" s="125" t="s">
        <v>143</v>
      </c>
      <c r="D74" s="127" t="s">
        <v>263</v>
      </c>
      <c r="E74" s="128" t="s">
        <v>106</v>
      </c>
      <c r="F74" s="115">
        <v>805</v>
      </c>
      <c r="G74" s="285"/>
      <c r="H74" s="285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8"/>
      <c r="V74" s="97"/>
      <c r="W74" s="88"/>
      <c r="Y74" s="88"/>
      <c r="Z74" s="88"/>
      <c r="AA74" s="88"/>
      <c r="AB74" s="88"/>
      <c r="AC74" s="88"/>
      <c r="AD74" s="88"/>
      <c r="AE74" s="88"/>
      <c r="AF74" s="88"/>
      <c r="AG74" s="88" t="s">
        <v>91</v>
      </c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</row>
    <row r="75" spans="2:62" ht="12" customHeight="1" outlineLevel="1" x14ac:dyDescent="0.2">
      <c r="B75" s="122"/>
      <c r="C75" s="125"/>
      <c r="D75" s="367" t="s">
        <v>144</v>
      </c>
      <c r="E75" s="368"/>
      <c r="F75" s="369"/>
      <c r="G75" s="370"/>
      <c r="H75" s="371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8"/>
      <c r="V75" s="97"/>
      <c r="W75" s="88"/>
      <c r="Y75" s="88"/>
      <c r="Z75" s="88"/>
      <c r="AA75" s="88"/>
      <c r="AB75" s="88"/>
      <c r="AC75" s="88"/>
      <c r="AD75" s="88"/>
      <c r="AE75" s="88"/>
      <c r="AF75" s="88"/>
      <c r="AG75" s="88" t="s">
        <v>89</v>
      </c>
      <c r="AH75" s="88">
        <v>0</v>
      </c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</row>
    <row r="76" spans="2:62" ht="12" customHeight="1" x14ac:dyDescent="0.2">
      <c r="B76" s="122">
        <v>27</v>
      </c>
      <c r="C76" s="125" t="s">
        <v>145</v>
      </c>
      <c r="D76" s="127" t="s">
        <v>146</v>
      </c>
      <c r="E76" s="128" t="s">
        <v>106</v>
      </c>
      <c r="F76" s="115">
        <v>805</v>
      </c>
      <c r="G76" s="285"/>
      <c r="H76" s="285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8"/>
      <c r="V76" s="97"/>
      <c r="W76" s="88"/>
      <c r="Y76" s="88"/>
      <c r="Z76" s="88"/>
      <c r="AA76" s="88"/>
      <c r="AB76" s="88"/>
      <c r="AC76" s="88"/>
      <c r="AD76" s="88"/>
      <c r="AE76" s="88"/>
      <c r="AF76" s="88"/>
      <c r="AG76" s="88" t="s">
        <v>89</v>
      </c>
      <c r="AH76" s="88">
        <v>0</v>
      </c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</row>
    <row r="77" spans="2:62" ht="12" customHeight="1" outlineLevel="1" x14ac:dyDescent="0.2">
      <c r="B77" s="122"/>
      <c r="C77" s="125"/>
      <c r="D77" s="367" t="s">
        <v>144</v>
      </c>
      <c r="E77" s="368"/>
      <c r="F77" s="369"/>
      <c r="G77" s="370"/>
      <c r="H77" s="371"/>
      <c r="I77" s="96">
        <v>2280</v>
      </c>
      <c r="J77" s="97">
        <f>ROUND(F72*I77,2)</f>
        <v>2280</v>
      </c>
      <c r="K77" s="96">
        <v>0</v>
      </c>
      <c r="L77" s="97">
        <f>ROUND(F72*K77,2)</f>
        <v>0</v>
      </c>
      <c r="M77" s="97">
        <v>20</v>
      </c>
      <c r="N77" s="97">
        <f>H72*(1+M77/100)</f>
        <v>0</v>
      </c>
      <c r="O77" s="97">
        <v>0</v>
      </c>
      <c r="P77" s="97">
        <f>ROUND(F72*O77,2)</f>
        <v>0</v>
      </c>
      <c r="Q77" s="97">
        <v>0</v>
      </c>
      <c r="R77" s="97">
        <f>ROUND(F72*Q77,2)</f>
        <v>0</v>
      </c>
      <c r="S77" s="97"/>
      <c r="T77" s="97"/>
      <c r="U77" s="98">
        <v>0</v>
      </c>
      <c r="V77" s="97">
        <f>ROUND(F72*U77,2)</f>
        <v>0</v>
      </c>
      <c r="W77" s="88"/>
      <c r="Z77" s="88"/>
      <c r="AA77" s="88"/>
      <c r="AB77" s="88"/>
      <c r="AC77" s="88"/>
      <c r="AD77" s="88"/>
      <c r="AE77" s="88"/>
      <c r="AF77" s="88"/>
      <c r="AG77" s="88" t="s">
        <v>89</v>
      </c>
      <c r="AH77" s="88">
        <v>0</v>
      </c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</row>
    <row r="78" spans="2:62" ht="12" customHeight="1" x14ac:dyDescent="0.2">
      <c r="B78" s="122">
        <v>28</v>
      </c>
      <c r="C78" s="125" t="s">
        <v>147</v>
      </c>
      <c r="D78" s="127" t="s">
        <v>148</v>
      </c>
      <c r="E78" s="128" t="s">
        <v>106</v>
      </c>
      <c r="F78" s="115">
        <v>805</v>
      </c>
      <c r="G78" s="285"/>
      <c r="H78" s="285"/>
      <c r="I78" s="96">
        <v>42</v>
      </c>
      <c r="J78" s="97" t="e">
        <f>ROUND(#REF!*I78,2)</f>
        <v>#REF!</v>
      </c>
      <c r="K78" s="96">
        <v>0</v>
      </c>
      <c r="L78" s="97" t="e">
        <f>ROUND(#REF!*K78,2)</f>
        <v>#REF!</v>
      </c>
      <c r="M78" s="97">
        <v>20</v>
      </c>
      <c r="N78" s="97" t="e">
        <f>#REF!*(1+M78/100)</f>
        <v>#REF!</v>
      </c>
      <c r="O78" s="97">
        <v>8.9999999999999993E-3</v>
      </c>
      <c r="P78" s="97" t="e">
        <f>ROUND(#REF!*O78,2)</f>
        <v>#REF!</v>
      </c>
      <c r="Q78" s="97">
        <v>0</v>
      </c>
      <c r="R78" s="97" t="e">
        <f>ROUND(#REF!*Q78,2)</f>
        <v>#REF!</v>
      </c>
      <c r="S78" s="97"/>
      <c r="T78" s="97"/>
      <c r="U78" s="98">
        <v>0</v>
      </c>
      <c r="V78" s="97" t="e">
        <f>ROUND(#REF!*U78,2)</f>
        <v>#REF!</v>
      </c>
      <c r="W78" s="88"/>
      <c r="Y78" s="88"/>
      <c r="Z78" s="88"/>
      <c r="AA78" s="88"/>
      <c r="AB78" s="88"/>
      <c r="AC78" s="88"/>
      <c r="AD78" s="88"/>
      <c r="AE78" s="88"/>
      <c r="AF78" s="88"/>
      <c r="AG78" s="88" t="s">
        <v>91</v>
      </c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</row>
    <row r="79" spans="2:62" ht="12" customHeight="1" outlineLevel="1" x14ac:dyDescent="0.2">
      <c r="B79" s="122"/>
      <c r="C79" s="125"/>
      <c r="D79" s="367" t="s">
        <v>144</v>
      </c>
      <c r="E79" s="368"/>
      <c r="F79" s="369"/>
      <c r="G79" s="370"/>
      <c r="H79" s="371"/>
      <c r="I79" s="99"/>
      <c r="J79" s="99" t="e">
        <f>SUM(J80:J101)</f>
        <v>#REF!</v>
      </c>
      <c r="K79" s="99"/>
      <c r="L79" s="99" t="e">
        <f>SUM(L80:L101)</f>
        <v>#REF!</v>
      </c>
      <c r="M79" s="99"/>
      <c r="N79" s="99" t="e">
        <f>SUM(N80:N101)</f>
        <v>#REF!</v>
      </c>
      <c r="O79" s="99"/>
      <c r="P79" s="99" t="e">
        <f>SUM(P80:P101)</f>
        <v>#REF!</v>
      </c>
      <c r="Q79" s="99"/>
      <c r="R79" s="99" t="e">
        <f>SUM(R80:R101)</f>
        <v>#REF!</v>
      </c>
      <c r="S79" s="99"/>
      <c r="T79" s="99"/>
      <c r="U79" s="100"/>
      <c r="V79" s="99" t="e">
        <f>SUM(V80:V101)</f>
        <v>#REF!</v>
      </c>
      <c r="Y79" s="88"/>
      <c r="Z79" s="88"/>
      <c r="AA79" s="88"/>
      <c r="AB79" s="88"/>
      <c r="AC79" s="88"/>
      <c r="AD79" s="88"/>
      <c r="AE79" s="88"/>
      <c r="AF79" s="88"/>
      <c r="AG79" s="88" t="s">
        <v>89</v>
      </c>
      <c r="AH79" s="88">
        <v>0</v>
      </c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</row>
    <row r="80" spans="2:62" ht="12" customHeight="1" x14ac:dyDescent="0.2">
      <c r="B80" s="122">
        <v>29</v>
      </c>
      <c r="C80" s="125" t="s">
        <v>149</v>
      </c>
      <c r="D80" s="127" t="s">
        <v>150</v>
      </c>
      <c r="E80" s="128" t="s">
        <v>106</v>
      </c>
      <c r="F80" s="115">
        <v>805</v>
      </c>
      <c r="G80" s="285"/>
      <c r="H80" s="285"/>
      <c r="I80" s="96">
        <v>0</v>
      </c>
      <c r="J80" s="97" t="e">
        <f>ROUND(#REF!*I80,2)</f>
        <v>#REF!</v>
      </c>
      <c r="K80" s="96">
        <v>5.65</v>
      </c>
      <c r="L80" s="97" t="e">
        <f>ROUND(#REF!*K80,2)</f>
        <v>#REF!</v>
      </c>
      <c r="M80" s="97">
        <v>20</v>
      </c>
      <c r="N80" s="97" t="e">
        <f>#REF!*(1+M80/100)</f>
        <v>#REF!</v>
      </c>
      <c r="O80" s="97">
        <v>0.30360999999999999</v>
      </c>
      <c r="P80" s="97" t="e">
        <f>ROUND(#REF!*O80,2)</f>
        <v>#REF!</v>
      </c>
      <c r="Q80" s="97">
        <v>0</v>
      </c>
      <c r="R80" s="97" t="e">
        <f>ROUND(#REF!*Q80,2)</f>
        <v>#REF!</v>
      </c>
      <c r="S80" s="97"/>
      <c r="T80" s="97"/>
      <c r="U80" s="98">
        <v>1.52E-2</v>
      </c>
      <c r="V80" s="97" t="e">
        <f>ROUND(#REF!*U80,2)</f>
        <v>#REF!</v>
      </c>
      <c r="W80" s="88"/>
      <c r="Y80" s="88"/>
      <c r="Z80" s="88"/>
      <c r="AA80" s="88"/>
      <c r="AB80" s="88"/>
      <c r="AC80" s="88"/>
      <c r="AD80" s="88"/>
      <c r="AE80" s="88"/>
      <c r="AF80" s="88"/>
      <c r="AG80" s="88" t="s">
        <v>89</v>
      </c>
      <c r="AH80" s="88">
        <v>0</v>
      </c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</row>
    <row r="81" spans="2:62" ht="12" customHeight="1" outlineLevel="1" x14ac:dyDescent="0.2">
      <c r="B81" s="122"/>
      <c r="C81" s="125"/>
      <c r="D81" s="367" t="s">
        <v>151</v>
      </c>
      <c r="E81" s="368"/>
      <c r="F81" s="369"/>
      <c r="G81" s="370"/>
      <c r="H81" s="371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8"/>
      <c r="V81" s="97"/>
      <c r="W81" s="88"/>
      <c r="Y81" s="88"/>
      <c r="Z81" s="88"/>
      <c r="AA81" s="88"/>
      <c r="AB81" s="88"/>
      <c r="AC81" s="88"/>
      <c r="AD81" s="88"/>
      <c r="AE81" s="88"/>
      <c r="AF81" s="88"/>
      <c r="AG81" s="88" t="s">
        <v>89</v>
      </c>
      <c r="AH81" s="88">
        <v>0</v>
      </c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</row>
    <row r="82" spans="2:62" ht="12" customHeight="1" x14ac:dyDescent="0.2">
      <c r="B82" s="122">
        <v>30</v>
      </c>
      <c r="C82" s="125" t="s">
        <v>152</v>
      </c>
      <c r="D82" s="127" t="s">
        <v>264</v>
      </c>
      <c r="E82" s="128" t="s">
        <v>106</v>
      </c>
      <c r="F82" s="115">
        <v>805</v>
      </c>
      <c r="G82" s="285"/>
      <c r="H82" s="285"/>
      <c r="I82" s="96">
        <v>1.54</v>
      </c>
      <c r="J82" s="97">
        <f>ROUND(F76*I82,2)</f>
        <v>1239.7</v>
      </c>
      <c r="K82" s="96">
        <v>0.06</v>
      </c>
      <c r="L82" s="97">
        <f>ROUND(F76*K82,2)</f>
        <v>48.3</v>
      </c>
      <c r="M82" s="97">
        <v>20</v>
      </c>
      <c r="N82" s="97">
        <f>H76*(1+M82/100)</f>
        <v>0</v>
      </c>
      <c r="O82" s="97">
        <v>0.15765000000000001</v>
      </c>
      <c r="P82" s="97">
        <f>ROUND(F76*O82,2)</f>
        <v>126.91</v>
      </c>
      <c r="Q82" s="97">
        <v>0</v>
      </c>
      <c r="R82" s="97">
        <f>ROUND(F76*Q82,2)</f>
        <v>0</v>
      </c>
      <c r="S82" s="97"/>
      <c r="T82" s="97"/>
      <c r="U82" s="98">
        <v>2.46E-2</v>
      </c>
      <c r="V82" s="97">
        <f>ROUND(F76*U82,2)</f>
        <v>19.8</v>
      </c>
      <c r="W82" s="88"/>
      <c r="Y82" s="88"/>
      <c r="Z82" s="88"/>
      <c r="AA82" s="88"/>
      <c r="AB82" s="88"/>
      <c r="AC82" s="88"/>
      <c r="AD82" s="88"/>
      <c r="AE82" s="88"/>
      <c r="AF82" s="88"/>
      <c r="AG82" s="88" t="s">
        <v>91</v>
      </c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</row>
    <row r="83" spans="2:62" ht="22.5" customHeight="1" collapsed="1" x14ac:dyDescent="0.2">
      <c r="B83" s="122">
        <v>31</v>
      </c>
      <c r="C83" s="125" t="s">
        <v>328</v>
      </c>
      <c r="D83" s="127" t="s">
        <v>329</v>
      </c>
      <c r="E83" s="128" t="s">
        <v>153</v>
      </c>
      <c r="F83" s="115">
        <v>127</v>
      </c>
      <c r="G83" s="285"/>
      <c r="H83" s="285"/>
      <c r="I83" s="96"/>
      <c r="J83" s="97"/>
      <c r="K83" s="96"/>
      <c r="L83" s="97"/>
      <c r="M83" s="97"/>
      <c r="N83" s="97"/>
      <c r="O83" s="97"/>
      <c r="P83" s="97"/>
      <c r="Q83" s="97"/>
      <c r="R83" s="97"/>
      <c r="S83" s="97"/>
      <c r="T83" s="97"/>
      <c r="U83" s="98"/>
      <c r="V83" s="97"/>
      <c r="W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</row>
    <row r="84" spans="2:62" ht="12" hidden="1" customHeight="1" outlineLevel="1" x14ac:dyDescent="0.2">
      <c r="B84" s="122"/>
      <c r="C84" s="125"/>
      <c r="D84" s="367" t="s">
        <v>144</v>
      </c>
      <c r="E84" s="368"/>
      <c r="F84" s="369"/>
      <c r="G84" s="370"/>
      <c r="H84" s="371"/>
      <c r="I84" s="96"/>
      <c r="J84" s="97"/>
      <c r="K84" s="96"/>
      <c r="L84" s="97"/>
      <c r="M84" s="97"/>
      <c r="N84" s="97"/>
      <c r="O84" s="97"/>
      <c r="P84" s="97"/>
      <c r="Q84" s="97"/>
      <c r="R84" s="97"/>
      <c r="S84" s="97"/>
      <c r="T84" s="97"/>
      <c r="U84" s="98"/>
      <c r="V84" s="97"/>
      <c r="W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</row>
    <row r="85" spans="2:62" ht="12" customHeight="1" collapsed="1" x14ac:dyDescent="0.2">
      <c r="B85" s="122">
        <v>32</v>
      </c>
      <c r="C85" s="125" t="s">
        <v>337</v>
      </c>
      <c r="D85" s="255" t="s">
        <v>338</v>
      </c>
      <c r="E85" s="261" t="s">
        <v>87</v>
      </c>
      <c r="F85" s="264">
        <f>F86</f>
        <v>6.36</v>
      </c>
      <c r="G85" s="285"/>
      <c r="H85" s="285"/>
      <c r="I85" s="96"/>
      <c r="J85" s="97"/>
      <c r="K85" s="96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97"/>
      <c r="W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</row>
    <row r="86" spans="2:62" ht="12" hidden="1" customHeight="1" outlineLevel="1" x14ac:dyDescent="0.2">
      <c r="B86" s="122"/>
      <c r="C86" s="125"/>
      <c r="D86" s="256" t="s">
        <v>339</v>
      </c>
      <c r="E86" s="230"/>
      <c r="F86" s="265">
        <f>127.2*0.25*0.2</f>
        <v>6.36</v>
      </c>
      <c r="G86" s="231"/>
      <c r="H86" s="232"/>
      <c r="I86" s="96"/>
      <c r="J86" s="97"/>
      <c r="K86" s="96"/>
      <c r="L86" s="97"/>
      <c r="M86" s="97"/>
      <c r="N86" s="97"/>
      <c r="O86" s="97"/>
      <c r="P86" s="97"/>
      <c r="Q86" s="97"/>
      <c r="R86" s="97"/>
      <c r="S86" s="97"/>
      <c r="T86" s="97"/>
      <c r="U86" s="98"/>
      <c r="V86" s="97"/>
      <c r="W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</row>
    <row r="87" spans="2:62" ht="12" customHeight="1" collapsed="1" x14ac:dyDescent="0.2">
      <c r="B87" s="122">
        <v>33</v>
      </c>
      <c r="C87" s="125" t="s">
        <v>340</v>
      </c>
      <c r="D87" s="127" t="s">
        <v>341</v>
      </c>
      <c r="E87" s="128" t="s">
        <v>116</v>
      </c>
      <c r="F87" s="115">
        <f>F88</f>
        <v>129.54</v>
      </c>
      <c r="G87" s="285"/>
      <c r="H87" s="285"/>
      <c r="I87" s="96"/>
      <c r="J87" s="97"/>
      <c r="K87" s="96"/>
      <c r="L87" s="97"/>
      <c r="M87" s="97"/>
      <c r="N87" s="97"/>
      <c r="O87" s="97"/>
      <c r="P87" s="97"/>
      <c r="Q87" s="97"/>
      <c r="R87" s="97"/>
      <c r="S87" s="97"/>
      <c r="T87" s="97"/>
      <c r="U87" s="98"/>
      <c r="V87" s="97"/>
      <c r="W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</row>
    <row r="88" spans="2:62" ht="12" hidden="1" customHeight="1" outlineLevel="1" x14ac:dyDescent="0.2">
      <c r="B88" s="122"/>
      <c r="C88" s="125"/>
      <c r="D88" s="256" t="s">
        <v>342</v>
      </c>
      <c r="E88" s="128"/>
      <c r="F88" s="257">
        <f>127*1.02</f>
        <v>129.54</v>
      </c>
      <c r="G88" s="231"/>
      <c r="H88" s="259"/>
      <c r="I88" s="258"/>
      <c r="J88" s="97"/>
      <c r="K88" s="96"/>
      <c r="L88" s="97"/>
      <c r="M88" s="97"/>
      <c r="N88" s="97"/>
      <c r="O88" s="97"/>
      <c r="P88" s="97"/>
      <c r="Q88" s="97"/>
      <c r="R88" s="97"/>
      <c r="S88" s="97"/>
      <c r="T88" s="97"/>
      <c r="U88" s="98"/>
      <c r="V88" s="97"/>
      <c r="W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</row>
    <row r="89" spans="2:62" ht="12" customHeight="1" x14ac:dyDescent="0.2">
      <c r="B89" s="279" t="s">
        <v>85</v>
      </c>
      <c r="C89" s="287" t="s">
        <v>53</v>
      </c>
      <c r="D89" s="293" t="s">
        <v>54</v>
      </c>
      <c r="E89" s="294"/>
      <c r="F89" s="295"/>
      <c r="G89" s="296"/>
      <c r="H89" s="292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8"/>
      <c r="V89" s="97"/>
      <c r="W89" s="117"/>
      <c r="X89" s="268"/>
      <c r="Y89" s="267"/>
      <c r="Z89" s="88"/>
      <c r="AA89" s="88"/>
      <c r="AB89" s="88"/>
      <c r="AC89" s="88"/>
      <c r="AD89" s="88"/>
      <c r="AE89" s="88"/>
      <c r="AF89" s="88"/>
      <c r="AG89" s="88" t="s">
        <v>125</v>
      </c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</row>
    <row r="90" spans="2:62" ht="12" customHeight="1" collapsed="1" x14ac:dyDescent="0.2">
      <c r="B90" s="142">
        <v>34</v>
      </c>
      <c r="C90" s="143" t="s">
        <v>154</v>
      </c>
      <c r="D90" s="144" t="s">
        <v>155</v>
      </c>
      <c r="E90" s="145" t="s">
        <v>87</v>
      </c>
      <c r="F90" s="146">
        <f>F92+F91</f>
        <v>75.959999999999994</v>
      </c>
      <c r="G90" s="285"/>
      <c r="H90" s="285"/>
      <c r="I90" s="96">
        <v>1.49</v>
      </c>
      <c r="J90" s="97">
        <f>ROUND(F78*I90,2)</f>
        <v>1199.45</v>
      </c>
      <c r="K90" s="96">
        <v>0.06</v>
      </c>
      <c r="L90" s="97">
        <f>ROUND(F78*K90,2)</f>
        <v>48.3</v>
      </c>
      <c r="M90" s="97">
        <v>20</v>
      </c>
      <c r="N90" s="97">
        <f>H78*(1+M90/100)</f>
        <v>0</v>
      </c>
      <c r="O90" s="97">
        <v>0.15765000000000001</v>
      </c>
      <c r="P90" s="97">
        <f>ROUND(F78*O90,2)</f>
        <v>126.91</v>
      </c>
      <c r="Q90" s="97">
        <v>0</v>
      </c>
      <c r="R90" s="97">
        <f>ROUND(F78*Q90,2)</f>
        <v>0</v>
      </c>
      <c r="S90" s="97"/>
      <c r="T90" s="97"/>
      <c r="U90" s="98">
        <v>2.46E-2</v>
      </c>
      <c r="V90" s="97">
        <f>ROUND(F78*U90,2)</f>
        <v>19.8</v>
      </c>
      <c r="W90" s="117"/>
      <c r="Y90" s="88"/>
      <c r="Z90" s="88"/>
      <c r="AA90" s="88"/>
      <c r="AB90" s="88"/>
      <c r="AC90" s="88"/>
      <c r="AD90" s="88"/>
      <c r="AE90" s="88"/>
      <c r="AF90" s="88"/>
      <c r="AG90" s="88" t="s">
        <v>89</v>
      </c>
      <c r="AH90" s="88">
        <v>0</v>
      </c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</row>
    <row r="91" spans="2:62" ht="12" hidden="1" customHeight="1" outlineLevel="1" x14ac:dyDescent="0.2">
      <c r="B91" s="122"/>
      <c r="C91" s="125"/>
      <c r="D91" s="129" t="s">
        <v>307</v>
      </c>
      <c r="E91" s="128"/>
      <c r="F91" s="257">
        <f>36*6*0.3*0.7</f>
        <v>45.359999999999992</v>
      </c>
      <c r="G91" s="298"/>
      <c r="H91" s="299"/>
      <c r="I91" s="258"/>
      <c r="J91" s="97"/>
      <c r="K91" s="96"/>
      <c r="L91" s="97"/>
      <c r="M91" s="97"/>
      <c r="N91" s="97"/>
      <c r="O91" s="97"/>
      <c r="P91" s="97"/>
      <c r="Q91" s="97"/>
      <c r="R91" s="97"/>
      <c r="S91" s="97"/>
      <c r="T91" s="97"/>
      <c r="U91" s="98"/>
      <c r="V91" s="97"/>
      <c r="W91" s="117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</row>
    <row r="92" spans="2:62" ht="12" hidden="1" customHeight="1" outlineLevel="1" x14ac:dyDescent="0.2">
      <c r="B92" s="122"/>
      <c r="C92" s="125"/>
      <c r="D92" s="129" t="s">
        <v>272</v>
      </c>
      <c r="E92" s="130"/>
      <c r="F92" s="257">
        <f>120*0.3*0.85</f>
        <v>30.599999999999998</v>
      </c>
      <c r="G92" s="300"/>
      <c r="H92" s="299"/>
      <c r="I92" s="262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  <c r="V92" s="97"/>
      <c r="W92" s="117"/>
      <c r="Y92" s="88"/>
      <c r="Z92" s="88"/>
      <c r="AA92" s="88"/>
      <c r="AB92" s="88"/>
      <c r="AC92" s="88"/>
      <c r="AD92" s="88"/>
      <c r="AE92" s="88"/>
      <c r="AF92" s="88"/>
      <c r="AG92" s="88" t="s">
        <v>89</v>
      </c>
      <c r="AH92" s="88">
        <v>0</v>
      </c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</row>
    <row r="93" spans="2:62" ht="20.25" customHeight="1" collapsed="1" x14ac:dyDescent="0.2">
      <c r="B93" s="122">
        <v>35</v>
      </c>
      <c r="C93" s="125" t="s">
        <v>347</v>
      </c>
      <c r="D93" s="127" t="s">
        <v>348</v>
      </c>
      <c r="E93" s="261" t="s">
        <v>153</v>
      </c>
      <c r="F93" s="263">
        <f>F94</f>
        <v>120.2</v>
      </c>
      <c r="G93" s="285"/>
      <c r="H93" s="285"/>
      <c r="I93" s="262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8"/>
      <c r="V93" s="97"/>
      <c r="W93" s="9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</row>
    <row r="94" spans="2:62" ht="12" hidden="1" customHeight="1" outlineLevel="1" x14ac:dyDescent="0.2">
      <c r="B94" s="122"/>
      <c r="C94" s="125"/>
      <c r="D94" s="129">
        <v>120.2</v>
      </c>
      <c r="E94" s="130"/>
      <c r="F94" s="257">
        <v>120.2</v>
      </c>
      <c r="G94" s="300"/>
      <c r="H94" s="299"/>
      <c r="I94" s="262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8"/>
      <c r="V94" s="97"/>
      <c r="W94" s="117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</row>
    <row r="95" spans="2:62" ht="21" customHeight="1" collapsed="1" x14ac:dyDescent="0.2">
      <c r="B95" s="122">
        <v>36</v>
      </c>
      <c r="C95" s="125" t="s">
        <v>156</v>
      </c>
      <c r="D95" s="134" t="s">
        <v>157</v>
      </c>
      <c r="E95" s="128" t="s">
        <v>153</v>
      </c>
      <c r="F95" s="116">
        <f>F96</f>
        <v>120</v>
      </c>
      <c r="G95" s="285"/>
      <c r="H95" s="285"/>
      <c r="I95" s="96">
        <v>6.01</v>
      </c>
      <c r="J95" s="97" t="e">
        <f>ROUND(#REF!*I95,2)</f>
        <v>#REF!</v>
      </c>
      <c r="K95" s="96">
        <v>0.24</v>
      </c>
      <c r="L95" s="97" t="e">
        <f>ROUND(#REF!*K95,2)</f>
        <v>#REF!</v>
      </c>
      <c r="M95" s="97">
        <v>20</v>
      </c>
      <c r="N95" s="97" t="e">
        <f>#REF!*(1+M95/100)</f>
        <v>#REF!</v>
      </c>
      <c r="O95" s="97">
        <v>0</v>
      </c>
      <c r="P95" s="97" t="e">
        <f>ROUND(#REF!*O95,2)</f>
        <v>#REF!</v>
      </c>
      <c r="Q95" s="97">
        <v>0</v>
      </c>
      <c r="R95" s="97" t="e">
        <f>ROUND(#REF!*Q95,2)</f>
        <v>#REF!</v>
      </c>
      <c r="S95" s="97"/>
      <c r="T95" s="97"/>
      <c r="U95" s="98">
        <v>2.46E-2</v>
      </c>
      <c r="V95" s="97" t="e">
        <f>ROUND(#REF!*U95,2)</f>
        <v>#REF!</v>
      </c>
      <c r="W95" s="117"/>
      <c r="Y95" s="88"/>
      <c r="Z95" s="88"/>
      <c r="AA95" s="88"/>
      <c r="AB95" s="88"/>
      <c r="AC95" s="88"/>
      <c r="AD95" s="88"/>
      <c r="AE95" s="88"/>
      <c r="AF95" s="88"/>
      <c r="AG95" s="88" t="s">
        <v>89</v>
      </c>
      <c r="AH95" s="88">
        <v>0</v>
      </c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</row>
    <row r="96" spans="2:62" ht="12" hidden="1" customHeight="1" outlineLevel="1" x14ac:dyDescent="0.2">
      <c r="B96" s="122"/>
      <c r="C96" s="125"/>
      <c r="D96" s="129" t="s">
        <v>273</v>
      </c>
      <c r="E96" s="130"/>
      <c r="F96" s="257">
        <v>120</v>
      </c>
      <c r="G96" s="301"/>
      <c r="H96" s="302"/>
      <c r="I96" s="258">
        <v>6.22</v>
      </c>
      <c r="J96" s="97">
        <f>ROUND(F82*I96,2)</f>
        <v>5007.1000000000004</v>
      </c>
      <c r="K96" s="96">
        <v>0.16</v>
      </c>
      <c r="L96" s="97">
        <f>ROUND(F82*K96,2)</f>
        <v>128.80000000000001</v>
      </c>
      <c r="M96" s="97">
        <v>20</v>
      </c>
      <c r="N96" s="97">
        <f>H82*(1+M96/100)</f>
        <v>0</v>
      </c>
      <c r="O96" s="97">
        <v>0.32945999999999998</v>
      </c>
      <c r="P96" s="97">
        <f>ROUND(F82*O96,2)</f>
        <v>265.22000000000003</v>
      </c>
      <c r="Q96" s="97">
        <v>0</v>
      </c>
      <c r="R96" s="97">
        <f>ROUND(F82*Q96,2)</f>
        <v>0</v>
      </c>
      <c r="S96" s="97"/>
      <c r="T96" s="97"/>
      <c r="U96" s="98">
        <v>2.5600000000000001E-2</v>
      </c>
      <c r="V96" s="97">
        <f>ROUND(F82*U96,2)</f>
        <v>20.61</v>
      </c>
      <c r="W96" s="117"/>
      <c r="Z96" s="88"/>
      <c r="AA96" s="88"/>
      <c r="AB96" s="88"/>
      <c r="AC96" s="88"/>
      <c r="AD96" s="88"/>
      <c r="AE96" s="88"/>
      <c r="AF96" s="88"/>
      <c r="AG96" s="88" t="s">
        <v>127</v>
      </c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</row>
    <row r="97" spans="2:62" ht="12" customHeight="1" collapsed="1" x14ac:dyDescent="0.2">
      <c r="B97" s="122">
        <v>37</v>
      </c>
      <c r="C97" s="125" t="s">
        <v>158</v>
      </c>
      <c r="D97" s="255" t="s">
        <v>159</v>
      </c>
      <c r="E97" s="128" t="s">
        <v>161</v>
      </c>
      <c r="F97" s="260">
        <f>F98</f>
        <v>13.923</v>
      </c>
      <c r="G97" s="285"/>
      <c r="H97" s="285"/>
      <c r="I97" s="258">
        <v>0</v>
      </c>
      <c r="J97" s="97" t="e">
        <f>ROUND(#REF!*I97,2)</f>
        <v>#REF!</v>
      </c>
      <c r="K97" s="96">
        <v>5.07</v>
      </c>
      <c r="L97" s="97" t="e">
        <f>ROUND(#REF!*K97,2)</f>
        <v>#REF!</v>
      </c>
      <c r="M97" s="97">
        <v>20</v>
      </c>
      <c r="N97" s="97" t="e">
        <f>#REF!*(1+M97/100)</f>
        <v>#REF!</v>
      </c>
      <c r="O97" s="97">
        <v>0.10562000000000001</v>
      </c>
      <c r="P97" s="97" t="e">
        <f>ROUND(#REF!*O97,2)</f>
        <v>#REF!</v>
      </c>
      <c r="Q97" s="97">
        <v>0</v>
      </c>
      <c r="R97" s="97" t="e">
        <f>ROUND(#REF!*Q97,2)</f>
        <v>#REF!</v>
      </c>
      <c r="S97" s="97"/>
      <c r="T97" s="97"/>
      <c r="U97" s="98">
        <v>0.13930000000000001</v>
      </c>
      <c r="V97" s="97" t="e">
        <f>ROUND(#REF!*U97,2)</f>
        <v>#REF!</v>
      </c>
      <c r="W97" s="117"/>
      <c r="Y97" s="88"/>
      <c r="AA97" s="88"/>
      <c r="AB97" s="88"/>
      <c r="AC97" s="88"/>
      <c r="AD97" s="88"/>
      <c r="AE97" s="88"/>
      <c r="AF97" s="88"/>
      <c r="AG97" s="88" t="s">
        <v>89</v>
      </c>
      <c r="AH97" s="88">
        <v>0</v>
      </c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</row>
    <row r="98" spans="2:62" ht="12" hidden="1" customHeight="1" outlineLevel="1" x14ac:dyDescent="0.2">
      <c r="B98" s="122"/>
      <c r="C98" s="125"/>
      <c r="D98" s="135" t="s">
        <v>345</v>
      </c>
      <c r="E98" s="130"/>
      <c r="F98" s="257">
        <f>68.25/5*1.02</f>
        <v>13.923</v>
      </c>
      <c r="G98" s="300"/>
      <c r="H98" s="299"/>
      <c r="I98" s="262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8"/>
      <c r="V98" s="97"/>
      <c r="W98" s="117"/>
      <c r="Y98" s="88"/>
      <c r="Z98" s="88"/>
      <c r="AG98" t="s">
        <v>86</v>
      </c>
    </row>
    <row r="99" spans="2:62" ht="12" customHeight="1" collapsed="1" x14ac:dyDescent="0.2">
      <c r="B99" s="122">
        <v>38</v>
      </c>
      <c r="C99" s="125" t="s">
        <v>343</v>
      </c>
      <c r="D99" s="127" t="s">
        <v>344</v>
      </c>
      <c r="E99" s="261" t="s">
        <v>153</v>
      </c>
      <c r="F99" s="254">
        <f>F100</f>
        <v>122.604</v>
      </c>
      <c r="G99" s="285"/>
      <c r="H99" s="285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8"/>
      <c r="V99" s="97"/>
      <c r="W99" s="117"/>
      <c r="Y99" s="88"/>
      <c r="Z99" s="88"/>
    </row>
    <row r="100" spans="2:62" ht="12" hidden="1" customHeight="1" outlineLevel="1" x14ac:dyDescent="0.2">
      <c r="B100" s="122"/>
      <c r="C100" s="125"/>
      <c r="D100" s="129" t="s">
        <v>346</v>
      </c>
      <c r="E100" s="130"/>
      <c r="F100" s="257">
        <f>120.2*1.02</f>
        <v>122.604</v>
      </c>
      <c r="G100" s="304"/>
      <c r="H100" s="305"/>
      <c r="I100" s="262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8"/>
      <c r="V100" s="97"/>
      <c r="W100" s="117"/>
      <c r="X100" s="88"/>
      <c r="Y100" s="88"/>
      <c r="Z100" s="88"/>
    </row>
    <row r="101" spans="2:62" ht="12" customHeight="1" x14ac:dyDescent="0.2">
      <c r="B101" s="279" t="s">
        <v>85</v>
      </c>
      <c r="C101" s="287" t="s">
        <v>55</v>
      </c>
      <c r="D101" s="288" t="s">
        <v>56</v>
      </c>
      <c r="E101" s="289"/>
      <c r="F101" s="290"/>
      <c r="G101" s="303"/>
      <c r="H101" s="292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8"/>
      <c r="V101" s="97"/>
      <c r="W101" s="117"/>
      <c r="X101" s="268"/>
      <c r="Y101" s="267"/>
      <c r="Z101" s="88"/>
      <c r="AA101" s="88"/>
      <c r="AB101" s="88"/>
      <c r="AC101" s="88"/>
      <c r="AD101" s="88"/>
      <c r="AE101" s="88"/>
      <c r="AF101" s="88"/>
      <c r="AG101" s="88" t="s">
        <v>91</v>
      </c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</row>
    <row r="102" spans="2:62" ht="12" customHeight="1" x14ac:dyDescent="0.2">
      <c r="B102" s="122">
        <v>39</v>
      </c>
      <c r="C102" s="125" t="s">
        <v>160</v>
      </c>
      <c r="D102" s="127" t="s">
        <v>274</v>
      </c>
      <c r="E102" s="91" t="s">
        <v>161</v>
      </c>
      <c r="F102" s="93">
        <v>2</v>
      </c>
      <c r="G102" s="285"/>
      <c r="H102" s="285"/>
      <c r="I102" s="96">
        <v>0</v>
      </c>
      <c r="J102" s="97" t="e">
        <f>ROUND(#REF!*I102,2)</f>
        <v>#REF!</v>
      </c>
      <c r="K102" s="96">
        <v>2.83</v>
      </c>
      <c r="L102" s="97" t="e">
        <f>ROUND(#REF!*K102,2)</f>
        <v>#REF!</v>
      </c>
      <c r="M102" s="97">
        <v>20</v>
      </c>
      <c r="N102" s="97" t="e">
        <f>#REF!*(1+M102/100)</f>
        <v>#REF!</v>
      </c>
      <c r="O102" s="97">
        <v>0.15765000000000001</v>
      </c>
      <c r="P102" s="97" t="e">
        <f>ROUND(#REF!*O102,2)</f>
        <v>#REF!</v>
      </c>
      <c r="Q102" s="97">
        <v>0</v>
      </c>
      <c r="R102" s="97" t="e">
        <f>ROUND(#REF!*Q102,2)</f>
        <v>#REF!</v>
      </c>
      <c r="S102" s="97"/>
      <c r="T102" s="97"/>
      <c r="U102" s="98">
        <v>2.46E-2</v>
      </c>
      <c r="V102" s="97" t="e">
        <f>ROUND(#REF!*U102,2)</f>
        <v>#REF!</v>
      </c>
      <c r="W102" s="117"/>
      <c r="Y102" s="88"/>
      <c r="Z102" s="88"/>
      <c r="AA102" s="88"/>
      <c r="AB102" s="88"/>
      <c r="AC102" s="88"/>
      <c r="AD102" s="88"/>
      <c r="AE102" s="88"/>
      <c r="AF102" s="88"/>
      <c r="AG102" s="88" t="s">
        <v>89</v>
      </c>
      <c r="AH102" s="88">
        <v>0</v>
      </c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</row>
    <row r="103" spans="2:62" ht="12" customHeight="1" outlineLevel="1" x14ac:dyDescent="0.2">
      <c r="B103" s="122"/>
      <c r="C103" s="125"/>
      <c r="D103" s="367" t="s">
        <v>275</v>
      </c>
      <c r="E103" s="368"/>
      <c r="F103" s="369"/>
      <c r="G103" s="370"/>
      <c r="H103" s="371"/>
      <c r="I103" s="96">
        <v>3.12</v>
      </c>
      <c r="J103" s="97" t="e">
        <f>ROUND(#REF!*I103,2)</f>
        <v>#REF!</v>
      </c>
      <c r="K103" s="96">
        <v>0.13</v>
      </c>
      <c r="L103" s="97" t="e">
        <f>ROUND(#REF!*K103,2)</f>
        <v>#REF!</v>
      </c>
      <c r="M103" s="97">
        <v>20</v>
      </c>
      <c r="N103" s="97" t="e">
        <f>#REF!*(1+M103/100)</f>
        <v>#REF!</v>
      </c>
      <c r="O103" s="97">
        <v>0.15765000000000001</v>
      </c>
      <c r="P103" s="97" t="e">
        <f>ROUND(#REF!*O103,2)</f>
        <v>#REF!</v>
      </c>
      <c r="Q103" s="97">
        <v>0</v>
      </c>
      <c r="R103" s="97" t="e">
        <f>ROUND(#REF!*Q103,2)</f>
        <v>#REF!</v>
      </c>
      <c r="S103" s="97"/>
      <c r="T103" s="97"/>
      <c r="U103" s="98">
        <v>2.46E-2</v>
      </c>
      <c r="V103" s="97" t="e">
        <f>ROUND(#REF!*U103,2)</f>
        <v>#REF!</v>
      </c>
      <c r="W103" s="117"/>
      <c r="Y103" s="88"/>
      <c r="Z103" s="88"/>
      <c r="AA103" s="88"/>
      <c r="AB103" s="88"/>
      <c r="AC103" s="88"/>
      <c r="AD103" s="88"/>
      <c r="AE103" s="88"/>
      <c r="AF103" s="88"/>
      <c r="AG103" s="88" t="s">
        <v>89</v>
      </c>
      <c r="AH103" s="88">
        <v>0</v>
      </c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</row>
    <row r="104" spans="2:62" ht="12" customHeight="1" x14ac:dyDescent="0.2">
      <c r="B104" s="122">
        <v>40</v>
      </c>
      <c r="C104" s="125" t="s">
        <v>162</v>
      </c>
      <c r="D104" s="127" t="s">
        <v>163</v>
      </c>
      <c r="E104" s="91" t="s">
        <v>164</v>
      </c>
      <c r="F104" s="93">
        <v>1</v>
      </c>
      <c r="G104" s="285"/>
      <c r="H104" s="285"/>
      <c r="I104" s="96">
        <v>0</v>
      </c>
      <c r="J104" s="97" t="e">
        <f>ROUND(#REF!*I104,2)</f>
        <v>#REF!</v>
      </c>
      <c r="K104" s="96">
        <v>7.85</v>
      </c>
      <c r="L104" s="97" t="e">
        <f>ROUND(#REF!*K104,2)</f>
        <v>#REF!</v>
      </c>
      <c r="M104" s="97">
        <v>20</v>
      </c>
      <c r="N104" s="97" t="e">
        <f>#REF!*(1+M104/100)</f>
        <v>#REF!</v>
      </c>
      <c r="O104" s="97">
        <v>0.13192999999999999</v>
      </c>
      <c r="P104" s="97" t="e">
        <f>ROUND(#REF!*O104,2)</f>
        <v>#REF!</v>
      </c>
      <c r="Q104" s="97">
        <v>0</v>
      </c>
      <c r="R104" s="97" t="e">
        <f>ROUND(#REF!*Q104,2)</f>
        <v>#REF!</v>
      </c>
      <c r="S104" s="97"/>
      <c r="T104" s="97"/>
      <c r="U104" s="98">
        <v>0.54300000000000004</v>
      </c>
      <c r="V104" s="97" t="e">
        <f>ROUND(#REF!*U104,2)</f>
        <v>#REF!</v>
      </c>
      <c r="W104" s="117"/>
      <c r="Y104" s="88"/>
      <c r="Z104" s="88"/>
      <c r="AA104" s="88"/>
      <c r="AB104" s="88"/>
      <c r="AC104" s="88"/>
      <c r="AD104" s="88"/>
      <c r="AE104" s="88"/>
      <c r="AF104" s="88"/>
      <c r="AG104" s="88" t="s">
        <v>89</v>
      </c>
      <c r="AH104" s="88">
        <v>0</v>
      </c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</row>
    <row r="105" spans="2:62" ht="12" customHeight="1" outlineLevel="1" x14ac:dyDescent="0.2">
      <c r="B105" s="122"/>
      <c r="C105" s="125"/>
      <c r="D105" s="367" t="s">
        <v>165</v>
      </c>
      <c r="E105" s="368"/>
      <c r="F105" s="369"/>
      <c r="G105" s="370"/>
      <c r="H105" s="371"/>
      <c r="I105" s="96">
        <v>517.16</v>
      </c>
      <c r="J105" s="97" t="e">
        <f>ROUND(#REF!*I105,2)</f>
        <v>#REF!</v>
      </c>
      <c r="K105" s="96">
        <v>0</v>
      </c>
      <c r="L105" s="97" t="e">
        <f>ROUND(#REF!*K105,2)</f>
        <v>#REF!</v>
      </c>
      <c r="M105" s="97">
        <v>20</v>
      </c>
      <c r="N105" s="97" t="e">
        <f>#REF!*(1+M105/100)</f>
        <v>#REF!</v>
      </c>
      <c r="O105" s="97">
        <v>1</v>
      </c>
      <c r="P105" s="97" t="e">
        <f>ROUND(#REF!*O105,2)</f>
        <v>#REF!</v>
      </c>
      <c r="Q105" s="97">
        <v>0</v>
      </c>
      <c r="R105" s="97" t="e">
        <f>ROUND(#REF!*Q105,2)</f>
        <v>#REF!</v>
      </c>
      <c r="S105" s="97"/>
      <c r="T105" s="97"/>
      <c r="U105" s="98">
        <v>0</v>
      </c>
      <c r="V105" s="97" t="e">
        <f>ROUND(#REF!*U105,2)</f>
        <v>#REF!</v>
      </c>
      <c r="W105" s="117"/>
      <c r="Y105" s="88"/>
      <c r="Z105" s="88"/>
      <c r="AA105" s="88"/>
      <c r="AB105" s="88"/>
      <c r="AC105" s="88"/>
      <c r="AD105" s="88"/>
      <c r="AE105" s="88"/>
      <c r="AF105" s="88"/>
      <c r="AG105" s="88" t="s">
        <v>89</v>
      </c>
      <c r="AH105" s="88">
        <v>0</v>
      </c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</row>
    <row r="106" spans="2:62" ht="12" customHeight="1" x14ac:dyDescent="0.2">
      <c r="B106" s="122">
        <v>41</v>
      </c>
      <c r="C106" s="125" t="s">
        <v>166</v>
      </c>
      <c r="D106" s="127" t="s">
        <v>167</v>
      </c>
      <c r="E106" s="91" t="s">
        <v>164</v>
      </c>
      <c r="F106" s="93">
        <v>1</v>
      </c>
      <c r="G106" s="285"/>
      <c r="H106" s="285"/>
      <c r="I106" s="96">
        <v>13.1</v>
      </c>
      <c r="J106" s="97" t="e">
        <f>ROUND(#REF!*I106,2)</f>
        <v>#REF!</v>
      </c>
      <c r="K106" s="96">
        <v>0</v>
      </c>
      <c r="L106" s="97" t="e">
        <f>ROUND(#REF!*K106,2)</f>
        <v>#REF!</v>
      </c>
      <c r="M106" s="97">
        <v>20</v>
      </c>
      <c r="N106" s="97" t="e">
        <f>#REF!*(1+M106/100)</f>
        <v>#REF!</v>
      </c>
      <c r="O106" s="97">
        <v>0.14000000000000001</v>
      </c>
      <c r="P106" s="97" t="e">
        <f>ROUND(#REF!*O106,2)</f>
        <v>#REF!</v>
      </c>
      <c r="Q106" s="97">
        <v>0</v>
      </c>
      <c r="R106" s="97" t="e">
        <f>ROUND(#REF!*Q106,2)</f>
        <v>#REF!</v>
      </c>
      <c r="S106" s="97"/>
      <c r="T106" s="97"/>
      <c r="U106" s="98">
        <v>0</v>
      </c>
      <c r="V106" s="97" t="e">
        <f>ROUND(#REF!*U106,2)</f>
        <v>#REF!</v>
      </c>
      <c r="W106" s="117"/>
      <c r="Y106" s="88"/>
      <c r="AA106" s="88"/>
      <c r="AB106" s="88"/>
      <c r="AC106" s="88"/>
      <c r="AD106" s="88"/>
      <c r="AE106" s="88"/>
      <c r="AF106" s="88"/>
      <c r="AG106" s="88" t="s">
        <v>89</v>
      </c>
      <c r="AH106" s="88">
        <v>0</v>
      </c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</row>
    <row r="107" spans="2:62" ht="12" customHeight="1" outlineLevel="1" x14ac:dyDescent="0.2">
      <c r="B107" s="122"/>
      <c r="C107" s="125"/>
      <c r="D107" s="379" t="s">
        <v>168</v>
      </c>
      <c r="E107" s="380"/>
      <c r="F107" s="381"/>
      <c r="G107" s="382"/>
      <c r="H107" s="383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8"/>
      <c r="V107" s="97"/>
      <c r="W107" s="117"/>
      <c r="X107" s="88"/>
      <c r="Y107" s="88"/>
      <c r="Z107" s="88"/>
      <c r="AA107" s="88"/>
      <c r="AB107" s="88"/>
      <c r="AC107" s="88"/>
      <c r="AD107" s="88"/>
      <c r="AE107" s="88"/>
      <c r="AF107" s="88"/>
      <c r="AG107" s="88" t="s">
        <v>89</v>
      </c>
      <c r="AH107" s="88">
        <v>0</v>
      </c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</row>
    <row r="108" spans="2:62" ht="12" customHeight="1" x14ac:dyDescent="0.2">
      <c r="B108" s="279" t="s">
        <v>85</v>
      </c>
      <c r="C108" s="287" t="s">
        <v>57</v>
      </c>
      <c r="D108" s="288" t="s">
        <v>58</v>
      </c>
      <c r="E108" s="294"/>
      <c r="F108" s="295"/>
      <c r="G108" s="296"/>
      <c r="H108" s="292"/>
      <c r="I108" s="99"/>
      <c r="J108" s="99" t="e">
        <f>SUM(J109:J125)</f>
        <v>#REF!</v>
      </c>
      <c r="K108" s="99"/>
      <c r="L108" s="99" t="e">
        <f>SUM(L109:L125)</f>
        <v>#REF!</v>
      </c>
      <c r="M108" s="99"/>
      <c r="N108" s="99" t="e">
        <f>SUM(N109:N125)</f>
        <v>#REF!</v>
      </c>
      <c r="O108" s="99"/>
      <c r="P108" s="99" t="e">
        <f>SUM(P109:P125)</f>
        <v>#REF!</v>
      </c>
      <c r="Q108" s="99"/>
      <c r="R108" s="99" t="e">
        <f>SUM(R109:R125)</f>
        <v>#REF!</v>
      </c>
      <c r="S108" s="99"/>
      <c r="T108" s="99"/>
      <c r="U108" s="100"/>
      <c r="V108" s="99" t="e">
        <f>SUM(V109:V125)</f>
        <v>#REF!</v>
      </c>
      <c r="W108" s="118"/>
      <c r="X108" s="268"/>
      <c r="Y108" s="267"/>
      <c r="Z108" s="222"/>
      <c r="AA108" s="68"/>
      <c r="AC108" s="68"/>
      <c r="AG108" t="s">
        <v>86</v>
      </c>
    </row>
    <row r="109" spans="2:62" ht="12" customHeight="1" x14ac:dyDescent="0.2">
      <c r="B109" s="122">
        <v>42</v>
      </c>
      <c r="C109" s="125" t="s">
        <v>169</v>
      </c>
      <c r="D109" s="136" t="s">
        <v>265</v>
      </c>
      <c r="E109" s="128" t="s">
        <v>116</v>
      </c>
      <c r="F109" s="116">
        <v>43</v>
      </c>
      <c r="G109" s="285"/>
      <c r="H109" s="285"/>
      <c r="I109" s="96">
        <v>0</v>
      </c>
      <c r="J109" s="97">
        <f>ROUND(F90*I109,2)</f>
        <v>0</v>
      </c>
      <c r="K109" s="96">
        <v>31.49</v>
      </c>
      <c r="L109" s="97">
        <f>ROUND(F90*K109,2)</f>
        <v>2391.98</v>
      </c>
      <c r="M109" s="97">
        <v>20</v>
      </c>
      <c r="N109" s="97">
        <f>H90*(1+M109/100)</f>
        <v>0</v>
      </c>
      <c r="O109" s="97">
        <v>1.665</v>
      </c>
      <c r="P109" s="97">
        <f>ROUND(F90*O109,2)</f>
        <v>126.47</v>
      </c>
      <c r="Q109" s="97">
        <v>0</v>
      </c>
      <c r="R109" s="97">
        <f>ROUND(F90*Q109,2)</f>
        <v>0</v>
      </c>
      <c r="S109" s="97"/>
      <c r="T109" s="97"/>
      <c r="U109" s="98">
        <v>0.84640000000000004</v>
      </c>
      <c r="V109" s="97">
        <f>ROUND(F90*U109,2)</f>
        <v>64.290000000000006</v>
      </c>
      <c r="W109" s="117"/>
      <c r="Y109" s="88"/>
      <c r="Z109" s="222"/>
      <c r="AA109" s="88"/>
      <c r="AB109" s="88"/>
      <c r="AC109" s="88"/>
      <c r="AD109" s="88"/>
      <c r="AE109" s="88"/>
      <c r="AF109" s="88"/>
      <c r="AG109" s="88" t="s">
        <v>97</v>
      </c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</row>
    <row r="110" spans="2:62" ht="12" customHeight="1" x14ac:dyDescent="0.2">
      <c r="B110" s="122">
        <v>43</v>
      </c>
      <c r="C110" s="125" t="s">
        <v>170</v>
      </c>
      <c r="D110" s="136" t="s">
        <v>276</v>
      </c>
      <c r="E110" s="128" t="s">
        <v>106</v>
      </c>
      <c r="F110" s="116">
        <v>118</v>
      </c>
      <c r="G110" s="285"/>
      <c r="H110" s="285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8"/>
      <c r="V110" s="97"/>
      <c r="W110" s="117"/>
      <c r="Y110" s="88"/>
      <c r="Z110" s="88"/>
      <c r="AA110" s="88"/>
      <c r="AB110" s="88"/>
      <c r="AC110" s="88"/>
      <c r="AD110" s="88"/>
      <c r="AE110" s="88"/>
      <c r="AF110" s="88"/>
      <c r="AG110" s="88" t="s">
        <v>135</v>
      </c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90" t="str">
        <f t="shared" ref="BC110:BC116" si="0">D63</f>
        <v>Vlákno PE monofil</v>
      </c>
      <c r="BD110" s="88"/>
      <c r="BE110" s="88"/>
      <c r="BF110" s="88"/>
      <c r="BG110" s="88"/>
      <c r="BH110" s="88"/>
      <c r="BI110" s="88"/>
      <c r="BJ110" s="88"/>
    </row>
    <row r="111" spans="2:62" ht="12" customHeight="1" x14ac:dyDescent="0.2">
      <c r="B111" s="122">
        <v>44</v>
      </c>
      <c r="C111" s="125" t="s">
        <v>171</v>
      </c>
      <c r="D111" s="136" t="s">
        <v>172</v>
      </c>
      <c r="E111" s="128" t="s">
        <v>116</v>
      </c>
      <c r="F111" s="116">
        <v>1</v>
      </c>
      <c r="G111" s="285"/>
      <c r="H111" s="285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8"/>
      <c r="V111" s="97"/>
      <c r="W111" s="117"/>
      <c r="Y111" s="88"/>
      <c r="Z111" s="88"/>
      <c r="AA111" s="88"/>
      <c r="AB111" s="88"/>
      <c r="AC111" s="88"/>
      <c r="AD111" s="88"/>
      <c r="AE111" s="88"/>
      <c r="AF111" s="88"/>
      <c r="AG111" s="88" t="s">
        <v>135</v>
      </c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90" t="str">
        <f t="shared" si="0"/>
        <v>Výška vlákna 15mm</v>
      </c>
      <c r="BD111" s="88"/>
      <c r="BE111" s="88"/>
      <c r="BF111" s="88"/>
      <c r="BG111" s="88"/>
      <c r="BH111" s="88"/>
      <c r="BI111" s="88"/>
      <c r="BJ111" s="88"/>
    </row>
    <row r="112" spans="2:62" ht="12" customHeight="1" x14ac:dyDescent="0.2">
      <c r="B112" s="122">
        <v>45</v>
      </c>
      <c r="C112" s="125" t="s">
        <v>173</v>
      </c>
      <c r="D112" s="136" t="s">
        <v>174</v>
      </c>
      <c r="E112" s="128" t="s">
        <v>106</v>
      </c>
      <c r="F112" s="116">
        <f>120*3</f>
        <v>360</v>
      </c>
      <c r="G112" s="285"/>
      <c r="H112" s="285"/>
      <c r="I112" s="96">
        <v>0</v>
      </c>
      <c r="J112" s="97" t="e">
        <f>ROUND(#REF!*I112,2)</f>
        <v>#REF!</v>
      </c>
      <c r="K112" s="96">
        <v>0.92</v>
      </c>
      <c r="L112" s="97" t="e">
        <f>ROUND(#REF!*K112,2)</f>
        <v>#REF!</v>
      </c>
      <c r="M112" s="97">
        <v>20</v>
      </c>
      <c r="N112" s="97" t="e">
        <f>#REF!*(1+M112/100)</f>
        <v>#REF!</v>
      </c>
      <c r="O112" s="97">
        <v>0</v>
      </c>
      <c r="P112" s="97" t="e">
        <f>ROUND(#REF!*O112,2)</f>
        <v>#REF!</v>
      </c>
      <c r="Q112" s="97">
        <v>0</v>
      </c>
      <c r="R112" s="97" t="e">
        <f>ROUND(#REF!*Q112,2)</f>
        <v>#REF!</v>
      </c>
      <c r="S112" s="97"/>
      <c r="T112" s="97"/>
      <c r="U112" s="98">
        <v>4.8099999999999997E-2</v>
      </c>
      <c r="V112" s="97" t="e">
        <f>ROUND(#REF!*U112,2)</f>
        <v>#REF!</v>
      </c>
      <c r="W112" s="117"/>
      <c r="Y112" s="88"/>
      <c r="Z112" s="88"/>
      <c r="AA112" s="88"/>
      <c r="AB112" s="88"/>
      <c r="AC112" s="88"/>
      <c r="AD112" s="88"/>
      <c r="AE112" s="88"/>
      <c r="AF112" s="88"/>
      <c r="AG112" s="88" t="s">
        <v>135</v>
      </c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90" t="str">
        <f t="shared" si="0"/>
        <v>Hrúbka vlákna (mikróny) min. 185 µm</v>
      </c>
      <c r="BD112" s="88"/>
      <c r="BE112" s="88"/>
      <c r="BF112" s="88"/>
      <c r="BG112" s="88"/>
      <c r="BH112" s="88"/>
      <c r="BI112" s="88"/>
      <c r="BJ112" s="88"/>
    </row>
    <row r="113" spans="2:62" ht="21.75" customHeight="1" x14ac:dyDescent="0.2">
      <c r="B113" s="122">
        <v>46</v>
      </c>
      <c r="C113" s="125" t="s">
        <v>175</v>
      </c>
      <c r="D113" s="136" t="s">
        <v>176</v>
      </c>
      <c r="E113" s="128" t="s">
        <v>116</v>
      </c>
      <c r="F113" s="116">
        <f>F114</f>
        <v>172</v>
      </c>
      <c r="G113" s="285"/>
      <c r="H113" s="285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8"/>
      <c r="V113" s="97"/>
      <c r="W113" s="117"/>
      <c r="Y113" s="88"/>
      <c r="Z113" s="88"/>
      <c r="AA113" s="88"/>
      <c r="AB113" s="88"/>
      <c r="AC113" s="88"/>
      <c r="AD113" s="88"/>
      <c r="AE113" s="88"/>
      <c r="AF113" s="88"/>
      <c r="AG113" s="88" t="s">
        <v>135</v>
      </c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90" t="str">
        <f t="shared" si="0"/>
        <v>Výška podložky 2mm</v>
      </c>
      <c r="BD113" s="88"/>
      <c r="BE113" s="88"/>
      <c r="BF113" s="88"/>
      <c r="BG113" s="88"/>
      <c r="BH113" s="88"/>
      <c r="BI113" s="88"/>
      <c r="BJ113" s="88"/>
    </row>
    <row r="114" spans="2:62" ht="12" customHeight="1" outlineLevel="1" x14ac:dyDescent="0.2">
      <c r="B114" s="122"/>
      <c r="C114" s="125"/>
      <c r="D114" s="137" t="s">
        <v>349</v>
      </c>
      <c r="E114" s="130"/>
      <c r="F114" s="257">
        <f>43*4</f>
        <v>172</v>
      </c>
      <c r="G114" s="300"/>
      <c r="H114" s="299"/>
      <c r="I114" s="258">
        <v>0</v>
      </c>
      <c r="J114" s="97">
        <f>ROUND(F95*I114,2)</f>
        <v>0</v>
      </c>
      <c r="K114" s="96">
        <v>1.37</v>
      </c>
      <c r="L114" s="97">
        <f>ROUND(F95*K114,2)</f>
        <v>164.4</v>
      </c>
      <c r="M114" s="97">
        <v>20</v>
      </c>
      <c r="N114" s="97">
        <f>H95*(1+M114/100)</f>
        <v>0</v>
      </c>
      <c r="O114" s="97">
        <v>1E-4</v>
      </c>
      <c r="P114" s="97">
        <f>ROUND(F95*O114,2)</f>
        <v>0.01</v>
      </c>
      <c r="Q114" s="97">
        <v>0</v>
      </c>
      <c r="R114" s="97">
        <f>ROUND(F95*Q114,2)</f>
        <v>0</v>
      </c>
      <c r="S114" s="97"/>
      <c r="T114" s="97"/>
      <c r="U114" s="98">
        <v>0.13200000000000001</v>
      </c>
      <c r="V114" s="97">
        <f>ROUND(F95*U114,2)</f>
        <v>15.84</v>
      </c>
      <c r="W114" s="117"/>
      <c r="Y114" s="88"/>
      <c r="Z114" s="88"/>
      <c r="AA114" s="88"/>
      <c r="AB114" s="88"/>
      <c r="AC114" s="88"/>
      <c r="AD114" s="88"/>
      <c r="AE114" s="88"/>
      <c r="AF114" s="88"/>
      <c r="AG114" s="88" t="s">
        <v>135</v>
      </c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90" t="str">
        <f t="shared" si="0"/>
        <v>Váha min. 2180 g/m2</v>
      </c>
      <c r="BD114" s="88"/>
      <c r="BE114" s="88"/>
      <c r="BF114" s="88"/>
      <c r="BG114" s="88"/>
      <c r="BH114" s="88"/>
      <c r="BI114" s="88"/>
      <c r="BJ114" s="88"/>
    </row>
    <row r="115" spans="2:62" ht="12" customHeight="1" x14ac:dyDescent="0.2">
      <c r="B115" s="122">
        <v>47</v>
      </c>
      <c r="C115" s="125" t="s">
        <v>177</v>
      </c>
      <c r="D115" s="136" t="s">
        <v>365</v>
      </c>
      <c r="E115" s="128" t="s">
        <v>126</v>
      </c>
      <c r="F115" s="116">
        <f>F116+F117</f>
        <v>1078.346</v>
      </c>
      <c r="G115" s="285"/>
      <c r="H115" s="285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8"/>
      <c r="V115" s="97"/>
      <c r="W115" s="117"/>
      <c r="Y115" s="225"/>
      <c r="Z115" s="88"/>
      <c r="AA115" s="88"/>
      <c r="AB115" s="88"/>
      <c r="AC115" s="88"/>
      <c r="AD115" s="88"/>
      <c r="AE115" s="88"/>
      <c r="AF115" s="88"/>
      <c r="AG115" s="88" t="s">
        <v>135</v>
      </c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90" t="str">
        <f t="shared" si="0"/>
        <v>Detex min.7200/8</v>
      </c>
      <c r="BD115" s="88"/>
      <c r="BE115" s="88"/>
      <c r="BF115" s="88"/>
      <c r="BG115" s="88"/>
      <c r="BH115" s="88"/>
      <c r="BI115" s="88"/>
      <c r="BJ115" s="88"/>
    </row>
    <row r="116" spans="2:62" ht="12" customHeight="1" outlineLevel="1" x14ac:dyDescent="0.2">
      <c r="B116" s="122"/>
      <c r="C116" s="125"/>
      <c r="D116" s="137" t="s">
        <v>281</v>
      </c>
      <c r="E116" s="130"/>
      <c r="F116" s="257">
        <f>43*4*5.039</f>
        <v>866.70799999999997</v>
      </c>
      <c r="G116" s="300"/>
      <c r="H116" s="299"/>
      <c r="I116" s="258">
        <v>0</v>
      </c>
      <c r="J116" s="97" t="e">
        <f>ROUND(#REF!*I116,2)</f>
        <v>#REF!</v>
      </c>
      <c r="K116" s="96">
        <v>22.36</v>
      </c>
      <c r="L116" s="97" t="e">
        <f>ROUND(#REF!*K116,2)</f>
        <v>#REF!</v>
      </c>
      <c r="M116" s="97">
        <v>20</v>
      </c>
      <c r="N116" s="97" t="e">
        <f>#REF!*(1+M116/100)</f>
        <v>#REF!</v>
      </c>
      <c r="O116" s="97">
        <v>3.0000000000000001E-5</v>
      </c>
      <c r="P116" s="97" t="e">
        <f>ROUND(#REF!*O116,2)</f>
        <v>#REF!</v>
      </c>
      <c r="Q116" s="97">
        <v>0</v>
      </c>
      <c r="R116" s="97" t="e">
        <f>ROUND(#REF!*Q116,2)</f>
        <v>#REF!</v>
      </c>
      <c r="S116" s="97"/>
      <c r="T116" s="97"/>
      <c r="U116" s="98">
        <v>2.5386199999999999</v>
      </c>
      <c r="V116" s="97" t="e">
        <f>ROUND(#REF!*U116,2)</f>
        <v>#REF!</v>
      </c>
      <c r="W116" s="117"/>
      <c r="Y116" s="225"/>
      <c r="Z116" s="88"/>
      <c r="AA116" s="88"/>
      <c r="AB116" s="88"/>
      <c r="AC116" s="88"/>
      <c r="AD116" s="88"/>
      <c r="AE116" s="88"/>
      <c r="AF116" s="88"/>
      <c r="AG116" s="88" t="s">
        <v>135</v>
      </c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90" t="str">
        <f t="shared" si="0"/>
        <v>Hustota vpichov min. 37 750 vpichov/m2</v>
      </c>
      <c r="BD116" s="88"/>
      <c r="BE116" s="88"/>
      <c r="BF116" s="88"/>
      <c r="BG116" s="88"/>
      <c r="BH116" s="88"/>
      <c r="BI116" s="88"/>
      <c r="BJ116" s="88"/>
    </row>
    <row r="117" spans="2:62" ht="12" customHeight="1" outlineLevel="1" x14ac:dyDescent="0.2">
      <c r="B117" s="122"/>
      <c r="C117" s="125"/>
      <c r="D117" s="137" t="s">
        <v>364</v>
      </c>
      <c r="E117" s="130"/>
      <c r="F117" s="257">
        <f>42*1*5.039</f>
        <v>211.63799999999998</v>
      </c>
      <c r="G117" s="300"/>
      <c r="H117" s="299"/>
      <c r="I117" s="258"/>
      <c r="J117" s="97"/>
      <c r="K117" s="96"/>
      <c r="L117" s="97"/>
      <c r="M117" s="97"/>
      <c r="N117" s="97"/>
      <c r="O117" s="97"/>
      <c r="P117" s="97"/>
      <c r="Q117" s="97"/>
      <c r="R117" s="97"/>
      <c r="S117" s="97"/>
      <c r="T117" s="97"/>
      <c r="U117" s="98"/>
      <c r="V117" s="97"/>
      <c r="W117" s="117"/>
      <c r="Y117" s="225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90"/>
      <c r="BD117" s="88"/>
      <c r="BE117" s="88"/>
      <c r="BF117" s="88"/>
      <c r="BG117" s="88"/>
      <c r="BH117" s="88"/>
      <c r="BI117" s="88"/>
      <c r="BJ117" s="88"/>
    </row>
    <row r="118" spans="2:62" ht="12" customHeight="1" collapsed="1" x14ac:dyDescent="0.2">
      <c r="B118" s="122">
        <v>49</v>
      </c>
      <c r="C118" s="125" t="s">
        <v>178</v>
      </c>
      <c r="D118" s="136" t="s">
        <v>366</v>
      </c>
      <c r="E118" s="128" t="s">
        <v>122</v>
      </c>
      <c r="F118" s="116">
        <f>F119+F120</f>
        <v>1.0783459999999998</v>
      </c>
      <c r="G118" s="285"/>
      <c r="H118" s="285"/>
      <c r="I118" s="96"/>
      <c r="J118" s="97"/>
      <c r="K118" s="96"/>
      <c r="L118" s="97"/>
      <c r="M118" s="97"/>
      <c r="N118" s="97"/>
      <c r="O118" s="97"/>
      <c r="P118" s="97"/>
      <c r="Q118" s="97"/>
      <c r="R118" s="97"/>
      <c r="S118" s="97"/>
      <c r="T118" s="97"/>
      <c r="U118" s="98"/>
      <c r="V118" s="97"/>
      <c r="W118" s="117"/>
      <c r="Y118" s="223"/>
      <c r="Z118" s="88"/>
      <c r="AA118" s="88"/>
      <c r="AB118" s="88"/>
      <c r="AC118" s="88"/>
      <c r="AD118" s="88"/>
      <c r="AE118" s="88"/>
      <c r="AF118" s="88"/>
      <c r="AG118" s="88" t="s">
        <v>135</v>
      </c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90" t="str">
        <f>D70</f>
        <v>Zásyp kremenným pieskom zrnitosti  0,3 - 0,8 mm</v>
      </c>
      <c r="BD118" s="88"/>
      <c r="BE118" s="88"/>
      <c r="BF118" s="88"/>
      <c r="BG118" s="88"/>
      <c r="BH118" s="88"/>
      <c r="BI118" s="88"/>
      <c r="BJ118" s="88"/>
    </row>
    <row r="119" spans="2:62" ht="12" hidden="1" customHeight="1" outlineLevel="1" x14ac:dyDescent="0.2">
      <c r="B119" s="122"/>
      <c r="C119" s="125"/>
      <c r="D119" s="137" t="s">
        <v>350</v>
      </c>
      <c r="E119" s="130"/>
      <c r="F119" s="257">
        <f>F116/1000</f>
        <v>0.86670799999999992</v>
      </c>
      <c r="G119" s="300"/>
      <c r="H119" s="299"/>
      <c r="I119" s="258"/>
      <c r="J119" s="97"/>
      <c r="K119" s="96"/>
      <c r="L119" s="97"/>
      <c r="M119" s="97"/>
      <c r="N119" s="97"/>
      <c r="O119" s="97"/>
      <c r="P119" s="97"/>
      <c r="Q119" s="97"/>
      <c r="R119" s="97"/>
      <c r="S119" s="97"/>
      <c r="T119" s="97"/>
      <c r="U119" s="98"/>
      <c r="V119" s="97"/>
      <c r="W119" s="117"/>
      <c r="Y119" s="225"/>
      <c r="Z119" s="88"/>
      <c r="AA119" s="88"/>
      <c r="AB119" s="88"/>
      <c r="AC119" s="88"/>
      <c r="AD119" s="88"/>
      <c r="AE119" s="88"/>
      <c r="AF119" s="88"/>
      <c r="AG119" s="88" t="s">
        <v>135</v>
      </c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90" t="str">
        <f>D71</f>
        <v>/dodávka a montáž vr. zásypu kremičitým pieskom/</v>
      </c>
      <c r="BD119" s="88"/>
      <c r="BE119" s="88"/>
      <c r="BF119" s="88"/>
      <c r="BG119" s="88"/>
      <c r="BH119" s="88"/>
      <c r="BI119" s="88"/>
      <c r="BJ119" s="88"/>
    </row>
    <row r="120" spans="2:62" ht="12" hidden="1" customHeight="1" outlineLevel="1" x14ac:dyDescent="0.2">
      <c r="B120" s="122"/>
      <c r="C120" s="125"/>
      <c r="D120" s="137" t="s">
        <v>364</v>
      </c>
      <c r="E120" s="130"/>
      <c r="F120" s="257">
        <f>F117/1000</f>
        <v>0.21163799999999997</v>
      </c>
      <c r="G120" s="300"/>
      <c r="H120" s="299"/>
      <c r="I120" s="258"/>
      <c r="J120" s="97"/>
      <c r="K120" s="96"/>
      <c r="L120" s="97"/>
      <c r="M120" s="97"/>
      <c r="N120" s="97"/>
      <c r="O120" s="97"/>
      <c r="P120" s="97"/>
      <c r="Q120" s="97"/>
      <c r="R120" s="97"/>
      <c r="S120" s="97"/>
      <c r="T120" s="97"/>
      <c r="U120" s="98"/>
      <c r="V120" s="97"/>
      <c r="W120" s="117"/>
      <c r="Y120" s="225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90"/>
      <c r="BD120" s="88"/>
      <c r="BE120" s="88"/>
      <c r="BF120" s="88"/>
      <c r="BG120" s="88"/>
      <c r="BH120" s="88"/>
      <c r="BI120" s="88"/>
      <c r="BJ120" s="88"/>
    </row>
    <row r="121" spans="2:62" ht="12" customHeight="1" x14ac:dyDescent="0.2">
      <c r="B121" s="122">
        <v>50</v>
      </c>
      <c r="C121" s="125" t="s">
        <v>179</v>
      </c>
      <c r="D121" s="136" t="s">
        <v>180</v>
      </c>
      <c r="E121" s="128" t="s">
        <v>106</v>
      </c>
      <c r="F121" s="116">
        <v>118</v>
      </c>
      <c r="G121" s="285"/>
      <c r="H121" s="285"/>
      <c r="I121" s="96">
        <v>30.04</v>
      </c>
      <c r="J121" s="97">
        <f>ROUND(F97*I121,2)</f>
        <v>418.25</v>
      </c>
      <c r="K121" s="96">
        <v>0</v>
      </c>
      <c r="L121" s="97">
        <f>ROUND(F97*K121,2)</f>
        <v>0</v>
      </c>
      <c r="M121" s="97">
        <v>20</v>
      </c>
      <c r="N121" s="97">
        <f>H97*(1+M121/100)</f>
        <v>0</v>
      </c>
      <c r="O121" s="97">
        <v>1.6660000000000001E-2</v>
      </c>
      <c r="P121" s="97">
        <f>ROUND(F97*O121,2)</f>
        <v>0.23</v>
      </c>
      <c r="Q121" s="97">
        <v>0</v>
      </c>
      <c r="R121" s="97">
        <f>ROUND(F97*Q121,2)</f>
        <v>0</v>
      </c>
      <c r="S121" s="97"/>
      <c r="T121" s="97"/>
      <c r="U121" s="98">
        <v>0</v>
      </c>
      <c r="V121" s="97">
        <f>ROUND(F97*U121,2)</f>
        <v>0</v>
      </c>
      <c r="W121" s="117"/>
      <c r="Y121" s="225"/>
      <c r="Z121" s="88"/>
      <c r="AA121" s="88"/>
      <c r="AB121" s="88"/>
      <c r="AC121" s="88"/>
      <c r="AD121" s="88"/>
      <c r="AE121" s="88"/>
      <c r="AF121" s="88"/>
      <c r="AG121" s="88" t="s">
        <v>125</v>
      </c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</row>
    <row r="122" spans="2:62" ht="12" customHeight="1" outlineLevel="1" x14ac:dyDescent="0.2">
      <c r="B122" s="122"/>
      <c r="C122" s="125"/>
      <c r="D122" s="367" t="s">
        <v>181</v>
      </c>
      <c r="E122" s="368"/>
      <c r="F122" s="369"/>
      <c r="G122" s="370"/>
      <c r="H122" s="371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8"/>
      <c r="V122" s="97"/>
      <c r="W122" s="117"/>
      <c r="Y122" s="225"/>
      <c r="Z122" s="88"/>
      <c r="AA122" s="88"/>
      <c r="AB122" s="88"/>
      <c r="AC122" s="88"/>
      <c r="AD122" s="88"/>
      <c r="AE122" s="88"/>
      <c r="AF122" s="88"/>
      <c r="AG122" s="88" t="s">
        <v>121</v>
      </c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</row>
    <row r="123" spans="2:62" ht="12" customHeight="1" outlineLevel="1" x14ac:dyDescent="0.2">
      <c r="B123" s="122"/>
      <c r="C123" s="125"/>
      <c r="D123" s="367" t="s">
        <v>182</v>
      </c>
      <c r="E123" s="368"/>
      <c r="F123" s="369"/>
      <c r="G123" s="370"/>
      <c r="H123" s="371"/>
      <c r="I123" s="96">
        <v>0.95</v>
      </c>
      <c r="J123" s="97" t="e">
        <f>ROUND(#REF!*I123,2)</f>
        <v>#REF!</v>
      </c>
      <c r="K123" s="96">
        <v>0</v>
      </c>
      <c r="L123" s="97" t="e">
        <f>ROUND(#REF!*K123,2)</f>
        <v>#REF!</v>
      </c>
      <c r="M123" s="97">
        <v>20</v>
      </c>
      <c r="N123" s="97" t="e">
        <f>#REF!*(1+M123/100)</f>
        <v>#REF!</v>
      </c>
      <c r="O123" s="97">
        <v>0</v>
      </c>
      <c r="P123" s="97" t="e">
        <f>ROUND(#REF!*O123,2)</f>
        <v>#REF!</v>
      </c>
      <c r="Q123" s="97">
        <v>0</v>
      </c>
      <c r="R123" s="97" t="e">
        <f>ROUND(#REF!*Q123,2)</f>
        <v>#REF!</v>
      </c>
      <c r="S123" s="97"/>
      <c r="T123" s="97"/>
      <c r="U123" s="98">
        <v>0</v>
      </c>
      <c r="V123" s="97" t="e">
        <f>ROUND(#REF!*U123,2)</f>
        <v>#REF!</v>
      </c>
      <c r="W123" s="117"/>
      <c r="Y123" s="225"/>
      <c r="Z123" s="88"/>
      <c r="AG123" t="s">
        <v>86</v>
      </c>
    </row>
    <row r="124" spans="2:62" ht="12" customHeight="1" x14ac:dyDescent="0.2">
      <c r="B124" s="122">
        <v>51</v>
      </c>
      <c r="C124" s="125" t="s">
        <v>183</v>
      </c>
      <c r="D124" s="127" t="s">
        <v>363</v>
      </c>
      <c r="E124" s="128" t="s">
        <v>161</v>
      </c>
      <c r="F124" s="116">
        <v>1</v>
      </c>
      <c r="G124" s="285"/>
      <c r="H124" s="285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8"/>
      <c r="V124" s="97"/>
      <c r="W124" s="117"/>
      <c r="Y124" s="88"/>
      <c r="Z124" s="88"/>
      <c r="AA124" s="88"/>
      <c r="AB124" s="88"/>
      <c r="AC124" s="88"/>
      <c r="AD124" s="88"/>
      <c r="AE124" s="88"/>
      <c r="AF124" s="88"/>
      <c r="AG124" s="88" t="s">
        <v>97</v>
      </c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</row>
    <row r="125" spans="2:62" ht="12" customHeight="1" outlineLevel="1" x14ac:dyDescent="0.2">
      <c r="B125" s="122"/>
      <c r="C125" s="125"/>
      <c r="D125" s="367" t="s">
        <v>362</v>
      </c>
      <c r="E125" s="368"/>
      <c r="F125" s="369"/>
      <c r="G125" s="370"/>
      <c r="H125" s="371"/>
      <c r="I125" s="96">
        <v>300</v>
      </c>
      <c r="J125" s="97" t="e">
        <f>ROUND(#REF!*I125,2)</f>
        <v>#REF!</v>
      </c>
      <c r="K125" s="96">
        <v>0</v>
      </c>
      <c r="L125" s="97" t="e">
        <f>ROUND(#REF!*K125,2)</f>
        <v>#REF!</v>
      </c>
      <c r="M125" s="97">
        <v>20</v>
      </c>
      <c r="N125" s="97" t="e">
        <f>#REF!*(1+M125/100)</f>
        <v>#REF!</v>
      </c>
      <c r="O125" s="97">
        <v>0</v>
      </c>
      <c r="P125" s="97" t="e">
        <f>ROUND(#REF!*O125,2)</f>
        <v>#REF!</v>
      </c>
      <c r="Q125" s="97">
        <v>0</v>
      </c>
      <c r="R125" s="97" t="e">
        <f>ROUND(#REF!*Q125,2)</f>
        <v>#REF!</v>
      </c>
      <c r="S125" s="97"/>
      <c r="T125" s="97"/>
      <c r="U125" s="98">
        <v>0</v>
      </c>
      <c r="V125" s="97" t="e">
        <f>ROUND(#REF!*U125,2)</f>
        <v>#REF!</v>
      </c>
      <c r="W125" s="117"/>
      <c r="Y125" s="88"/>
      <c r="Z125" s="88"/>
      <c r="AA125" s="88"/>
      <c r="AB125" s="88"/>
      <c r="AC125" s="88"/>
      <c r="AD125" s="88"/>
      <c r="AE125" s="88"/>
      <c r="AF125" s="88"/>
      <c r="AG125" s="88" t="s">
        <v>91</v>
      </c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</row>
    <row r="126" spans="2:62" ht="20.25" customHeight="1" collapsed="1" x14ac:dyDescent="0.2">
      <c r="B126" s="122">
        <v>52</v>
      </c>
      <c r="C126" s="125" t="s">
        <v>184</v>
      </c>
      <c r="D126" s="127" t="s">
        <v>185</v>
      </c>
      <c r="E126" s="128" t="s">
        <v>106</v>
      </c>
      <c r="F126" s="116">
        <f>F127</f>
        <v>367.2</v>
      </c>
      <c r="G126" s="285"/>
      <c r="H126" s="285"/>
      <c r="I126" s="99"/>
      <c r="J126" s="99" t="e">
        <f>SUM(J127:J134)</f>
        <v>#REF!</v>
      </c>
      <c r="K126" s="99"/>
      <c r="L126" s="99" t="e">
        <f>SUM(L127:L134)</f>
        <v>#REF!</v>
      </c>
      <c r="M126" s="99"/>
      <c r="N126" s="99" t="e">
        <f>SUM(N127:N134)</f>
        <v>#REF!</v>
      </c>
      <c r="O126" s="99"/>
      <c r="P126" s="99" t="e">
        <f>SUM(P127:P134)</f>
        <v>#REF!</v>
      </c>
      <c r="Q126" s="99"/>
      <c r="R126" s="99" t="e">
        <f>SUM(R127:R134)</f>
        <v>#REF!</v>
      </c>
      <c r="S126" s="99"/>
      <c r="T126" s="99"/>
      <c r="U126" s="100"/>
      <c r="V126" s="99" t="e">
        <f>SUM(V127:V134)</f>
        <v>#REF!</v>
      </c>
      <c r="W126" s="118"/>
      <c r="Y126" s="88"/>
      <c r="Z126" s="88"/>
      <c r="AA126" s="88"/>
      <c r="AB126" s="88"/>
      <c r="AC126" s="88"/>
      <c r="AD126" s="88"/>
      <c r="AE126" s="88"/>
      <c r="AF126" s="88"/>
      <c r="AG126" s="88" t="s">
        <v>135</v>
      </c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90" t="str">
        <f>D75</f>
        <v>trieda A</v>
      </c>
      <c r="BD126" s="88"/>
      <c r="BE126" s="88"/>
      <c r="BF126" s="88"/>
      <c r="BG126" s="88"/>
      <c r="BH126" s="88"/>
      <c r="BI126" s="88"/>
      <c r="BJ126" s="88"/>
    </row>
    <row r="127" spans="2:62" ht="12" hidden="1" customHeight="1" outlineLevel="1" x14ac:dyDescent="0.2">
      <c r="B127" s="122"/>
      <c r="C127" s="125"/>
      <c r="D127" s="129" t="s">
        <v>277</v>
      </c>
      <c r="E127" s="92"/>
      <c r="F127" s="306">
        <v>367.2</v>
      </c>
      <c r="G127" s="300"/>
      <c r="H127" s="299"/>
      <c r="I127" s="258">
        <v>1000</v>
      </c>
      <c r="J127" s="97" t="e">
        <f>ROUND(#REF!*I127,2)</f>
        <v>#REF!</v>
      </c>
      <c r="K127" s="96">
        <v>0</v>
      </c>
      <c r="L127" s="97" t="e">
        <f>ROUND(#REF!*K127,2)</f>
        <v>#REF!</v>
      </c>
      <c r="M127" s="97">
        <v>20</v>
      </c>
      <c r="N127" s="97" t="e">
        <f>#REF!*(1+M127/100)</f>
        <v>#REF!</v>
      </c>
      <c r="O127" s="97">
        <v>4.1500000000000002E-2</v>
      </c>
      <c r="P127" s="97" t="e">
        <f>ROUND(#REF!*O127,2)</f>
        <v>#REF!</v>
      </c>
      <c r="Q127" s="97">
        <v>0</v>
      </c>
      <c r="R127" s="97" t="e">
        <f>ROUND(#REF!*Q127,2)</f>
        <v>#REF!</v>
      </c>
      <c r="S127" s="97"/>
      <c r="T127" s="97"/>
      <c r="U127" s="98">
        <v>0</v>
      </c>
      <c r="V127" s="97" t="e">
        <f>ROUND(#REF!*U127,2)</f>
        <v>#REF!</v>
      </c>
      <c r="W127" s="117"/>
      <c r="Z127" s="88"/>
      <c r="AA127" s="88"/>
      <c r="AB127" s="88"/>
      <c r="AC127" s="88"/>
      <c r="AD127" s="88"/>
      <c r="AE127" s="88"/>
      <c r="AF127" s="88"/>
      <c r="AG127" s="88" t="s">
        <v>97</v>
      </c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</row>
    <row r="128" spans="2:62" ht="18.75" customHeight="1" x14ac:dyDescent="0.2">
      <c r="B128" s="122">
        <v>53</v>
      </c>
      <c r="C128" s="125" t="s">
        <v>186</v>
      </c>
      <c r="D128" s="127" t="s">
        <v>282</v>
      </c>
      <c r="E128" s="128" t="s">
        <v>0</v>
      </c>
      <c r="F128" s="116">
        <v>1077.8634</v>
      </c>
      <c r="G128" s="285"/>
      <c r="H128" s="285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8"/>
      <c r="V128" s="97"/>
      <c r="W128" s="224"/>
      <c r="Y128" s="227"/>
      <c r="Z128" s="225"/>
      <c r="AA128" s="88"/>
      <c r="AB128" s="88"/>
      <c r="AC128" s="88"/>
      <c r="AD128" s="88"/>
      <c r="AE128" s="88"/>
      <c r="AF128" s="88"/>
      <c r="AG128" s="88" t="s">
        <v>135</v>
      </c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90" t="str">
        <f>D77</f>
        <v>trieda A</v>
      </c>
      <c r="BD128" s="88"/>
      <c r="BE128" s="88"/>
      <c r="BF128" s="88"/>
      <c r="BG128" s="88"/>
      <c r="BH128" s="88"/>
      <c r="BI128" s="88"/>
      <c r="BJ128" s="88"/>
    </row>
    <row r="129" spans="2:62" ht="12" customHeight="1" x14ac:dyDescent="0.2">
      <c r="B129" s="279" t="s">
        <v>85</v>
      </c>
      <c r="C129" s="287" t="s">
        <v>59</v>
      </c>
      <c r="D129" s="288" t="s">
        <v>60</v>
      </c>
      <c r="E129" s="294"/>
      <c r="F129" s="295"/>
      <c r="G129" s="291"/>
      <c r="H129" s="292"/>
      <c r="I129" s="96">
        <v>550</v>
      </c>
      <c r="J129" s="97">
        <f>ROUND(F106*I129,2)</f>
        <v>550</v>
      </c>
      <c r="K129" s="96">
        <v>0</v>
      </c>
      <c r="L129" s="97">
        <f>ROUND(F106*K129,2)</f>
        <v>0</v>
      </c>
      <c r="M129" s="97">
        <v>20</v>
      </c>
      <c r="N129" s="97">
        <f>H106*(1+M129/100)</f>
        <v>0</v>
      </c>
      <c r="O129" s="97">
        <v>2.0299999999999999E-2</v>
      </c>
      <c r="P129" s="97">
        <f>ROUND(F106*O129,2)</f>
        <v>0.02</v>
      </c>
      <c r="Q129" s="97">
        <v>0</v>
      </c>
      <c r="R129" s="97">
        <f>ROUND(F106*Q129,2)</f>
        <v>0</v>
      </c>
      <c r="S129" s="97"/>
      <c r="T129" s="97"/>
      <c r="U129" s="98">
        <v>0</v>
      </c>
      <c r="V129" s="97">
        <f>ROUND(F106*U129,2)</f>
        <v>0</v>
      </c>
      <c r="W129" s="224"/>
      <c r="X129" s="269"/>
      <c r="Y129" s="267"/>
      <c r="Z129" s="225"/>
      <c r="AA129" s="88"/>
      <c r="AB129" s="88"/>
      <c r="AC129" s="88"/>
      <c r="AD129" s="88"/>
      <c r="AE129" s="88"/>
      <c r="AF129" s="88"/>
      <c r="AG129" s="88" t="s">
        <v>97</v>
      </c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</row>
    <row r="130" spans="2:62" ht="12" customHeight="1" x14ac:dyDescent="0.2">
      <c r="B130" s="122">
        <v>54</v>
      </c>
      <c r="C130" s="125" t="s">
        <v>188</v>
      </c>
      <c r="D130" s="127" t="s">
        <v>283</v>
      </c>
      <c r="E130" s="91" t="s">
        <v>122</v>
      </c>
      <c r="F130" s="116">
        <v>834</v>
      </c>
      <c r="G130" s="285"/>
      <c r="H130" s="285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8"/>
      <c r="V130" s="97"/>
      <c r="W130" s="224"/>
      <c r="Y130" s="227"/>
      <c r="Z130" s="225"/>
      <c r="AA130" s="88"/>
      <c r="AB130" s="88"/>
      <c r="AC130" s="88"/>
      <c r="AD130" s="88"/>
      <c r="AE130" s="88"/>
      <c r="AF130" s="88"/>
      <c r="AG130" s="88" t="s">
        <v>135</v>
      </c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90" t="str">
        <f>D79</f>
        <v>trieda A</v>
      </c>
      <c r="BD130" s="88"/>
      <c r="BE130" s="88"/>
      <c r="BF130" s="88"/>
      <c r="BG130" s="88"/>
      <c r="BH130" s="88"/>
      <c r="BI130" s="88"/>
      <c r="BJ130" s="88"/>
    </row>
    <row r="131" spans="2:62" ht="12" customHeight="1" x14ac:dyDescent="0.2">
      <c r="B131" s="279" t="s">
        <v>85</v>
      </c>
      <c r="C131" s="287" t="s">
        <v>61</v>
      </c>
      <c r="D131" s="288" t="s">
        <v>27</v>
      </c>
      <c r="E131" s="294"/>
      <c r="F131" s="295"/>
      <c r="G131" s="291"/>
      <c r="H131" s="292"/>
      <c r="I131" s="96">
        <v>5000</v>
      </c>
      <c r="J131" s="97" t="e">
        <f>ROUND(#REF!*I131,2)</f>
        <v>#REF!</v>
      </c>
      <c r="K131" s="96">
        <v>0</v>
      </c>
      <c r="L131" s="97" t="e">
        <f>ROUND(#REF!*K131,2)</f>
        <v>#REF!</v>
      </c>
      <c r="M131" s="97">
        <v>20</v>
      </c>
      <c r="N131" s="97" t="e">
        <f>#REF!*(1+M131/100)</f>
        <v>#REF!</v>
      </c>
      <c r="O131" s="97">
        <v>0</v>
      </c>
      <c r="P131" s="97" t="e">
        <f>ROUND(#REF!*O131,2)</f>
        <v>#REF!</v>
      </c>
      <c r="Q131" s="97">
        <v>0</v>
      </c>
      <c r="R131" s="97" t="e">
        <f>ROUND(#REF!*Q131,2)</f>
        <v>#REF!</v>
      </c>
      <c r="S131" s="97"/>
      <c r="T131" s="97"/>
      <c r="U131" s="98">
        <v>0</v>
      </c>
      <c r="V131" s="97" t="e">
        <f>ROUND(#REF!*U131,2)</f>
        <v>#REF!</v>
      </c>
      <c r="W131" s="224"/>
      <c r="X131" s="269"/>
      <c r="Y131" s="267"/>
      <c r="Z131" s="225"/>
      <c r="AA131" s="88"/>
      <c r="AB131" s="88"/>
      <c r="AC131" s="88"/>
      <c r="AD131" s="88"/>
      <c r="AE131" s="88"/>
      <c r="AF131" s="88"/>
      <c r="AG131" s="88" t="s">
        <v>97</v>
      </c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</row>
    <row r="132" spans="2:62" ht="12" customHeight="1" x14ac:dyDescent="0.2">
      <c r="B132" s="123">
        <v>55</v>
      </c>
      <c r="C132" s="126" t="s">
        <v>189</v>
      </c>
      <c r="D132" s="138" t="s">
        <v>190</v>
      </c>
      <c r="E132" s="101" t="s">
        <v>191</v>
      </c>
      <c r="F132" s="139">
        <v>1</v>
      </c>
      <c r="G132" s="285"/>
      <c r="H132" s="285"/>
      <c r="I132" s="96">
        <v>400</v>
      </c>
      <c r="J132" s="97" t="e">
        <f>ROUND(#REF!*I132,2)</f>
        <v>#REF!</v>
      </c>
      <c r="K132" s="96">
        <v>0</v>
      </c>
      <c r="L132" s="97" t="e">
        <f>ROUND(#REF!*K132,2)</f>
        <v>#REF!</v>
      </c>
      <c r="M132" s="97">
        <v>20</v>
      </c>
      <c r="N132" s="97" t="e">
        <f>#REF!*(1+M132/100)</f>
        <v>#REF!</v>
      </c>
      <c r="O132" s="97">
        <v>0</v>
      </c>
      <c r="P132" s="97" t="e">
        <f>ROUND(#REF!*O132,2)</f>
        <v>#REF!</v>
      </c>
      <c r="Q132" s="97">
        <v>0</v>
      </c>
      <c r="R132" s="97" t="e">
        <f>ROUND(#REF!*Q132,2)</f>
        <v>#REF!</v>
      </c>
      <c r="S132" s="97"/>
      <c r="T132" s="97"/>
      <c r="U132" s="98">
        <v>0</v>
      </c>
      <c r="V132" s="97" t="e">
        <f>ROUND(#REF!*U132,2)</f>
        <v>#REF!</v>
      </c>
      <c r="W132" s="224"/>
      <c r="Y132" s="225"/>
      <c r="Z132" s="225"/>
      <c r="AA132" s="88"/>
      <c r="AB132" s="88"/>
      <c r="AC132" s="88"/>
      <c r="AD132" s="88"/>
      <c r="AE132" s="88"/>
      <c r="AF132" s="88"/>
      <c r="AG132" s="88" t="s">
        <v>97</v>
      </c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</row>
    <row r="133" spans="2:62" ht="12" customHeight="1" x14ac:dyDescent="0.2">
      <c r="C133" s="124" t="s">
        <v>193</v>
      </c>
      <c r="D133" s="108" t="s">
        <v>193</v>
      </c>
      <c r="E133" s="9"/>
      <c r="F133" s="6"/>
      <c r="G133" s="6"/>
      <c r="H133" s="6"/>
      <c r="I133" s="96">
        <v>350</v>
      </c>
      <c r="J133" s="97" t="e">
        <f>ROUND(#REF!*I133,2)</f>
        <v>#REF!</v>
      </c>
      <c r="K133" s="96">
        <v>0</v>
      </c>
      <c r="L133" s="97" t="e">
        <f>ROUND(#REF!*K133,2)</f>
        <v>#REF!</v>
      </c>
      <c r="M133" s="97">
        <v>20</v>
      </c>
      <c r="N133" s="97" t="e">
        <f>#REF!*(1+M133/100)</f>
        <v>#REF!</v>
      </c>
      <c r="O133" s="97">
        <v>0</v>
      </c>
      <c r="P133" s="97" t="e">
        <f>ROUND(#REF!*O133,2)</f>
        <v>#REF!</v>
      </c>
      <c r="Q133" s="97">
        <v>0</v>
      </c>
      <c r="R133" s="97" t="e">
        <f>ROUND(#REF!*Q133,2)</f>
        <v>#REF!</v>
      </c>
      <c r="S133" s="97"/>
      <c r="T133" s="97"/>
      <c r="U133" s="98">
        <v>0</v>
      </c>
      <c r="V133" s="97" t="e">
        <f>ROUND(#REF!*U133,2)</f>
        <v>#REF!</v>
      </c>
      <c r="W133" s="224"/>
      <c r="X133" s="225"/>
      <c r="Y133" s="225"/>
      <c r="Z133" s="225"/>
      <c r="AA133" s="88"/>
      <c r="AB133" s="88"/>
      <c r="AC133" s="88"/>
      <c r="AD133" s="88"/>
      <c r="AE133" s="88"/>
      <c r="AF133" s="88"/>
      <c r="AG133" s="88" t="s">
        <v>135</v>
      </c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90" t="str">
        <f>D81</f>
        <v>trieda A /ručné spracovanie/</v>
      </c>
      <c r="BD133" s="88"/>
      <c r="BE133" s="88"/>
      <c r="BF133" s="88"/>
      <c r="BG133" s="88"/>
      <c r="BH133" s="88"/>
      <c r="BI133" s="88"/>
      <c r="BJ133" s="88"/>
    </row>
    <row r="134" spans="2:62" ht="12" customHeight="1" x14ac:dyDescent="0.2">
      <c r="B134" s="279"/>
      <c r="C134" s="307" t="s">
        <v>29</v>
      </c>
      <c r="D134" s="308" t="s">
        <v>193</v>
      </c>
      <c r="E134" s="309"/>
      <c r="F134" s="310"/>
      <c r="G134" s="310"/>
      <c r="H134" s="292"/>
      <c r="I134" s="96">
        <v>400</v>
      </c>
      <c r="J134" s="97" t="e">
        <f>ROUND(#REF!*I134,2)</f>
        <v>#REF!</v>
      </c>
      <c r="K134" s="96">
        <v>0</v>
      </c>
      <c r="L134" s="97" t="e">
        <f>ROUND(#REF!*K134,2)</f>
        <v>#REF!</v>
      </c>
      <c r="M134" s="97">
        <v>20</v>
      </c>
      <c r="N134" s="97" t="e">
        <f>#REF!*(1+M134/100)</f>
        <v>#REF!</v>
      </c>
      <c r="O134" s="97">
        <v>3.5000000000000003E-2</v>
      </c>
      <c r="P134" s="97" t="e">
        <f>ROUND(#REF!*O134,2)</f>
        <v>#REF!</v>
      </c>
      <c r="Q134" s="97">
        <v>0</v>
      </c>
      <c r="R134" s="97" t="e">
        <f>ROUND(#REF!*Q134,2)</f>
        <v>#REF!</v>
      </c>
      <c r="S134" s="97"/>
      <c r="T134" s="97"/>
      <c r="U134" s="98">
        <v>0</v>
      </c>
      <c r="V134" s="97" t="e">
        <f>ROUND(#REF!*U134,2)</f>
        <v>#REF!</v>
      </c>
      <c r="W134" s="224"/>
      <c r="X134" s="269"/>
      <c r="Y134" s="267"/>
      <c r="Z134" s="228"/>
      <c r="AA134" s="88"/>
      <c r="AB134" s="88"/>
      <c r="AC134" s="88"/>
      <c r="AD134" s="88"/>
      <c r="AE134" s="88"/>
      <c r="AF134" s="88"/>
      <c r="AG134" s="88" t="s">
        <v>91</v>
      </c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</row>
    <row r="135" spans="2:62" ht="12" customHeight="1" x14ac:dyDescent="0.2">
      <c r="D135" s="109"/>
      <c r="E135" s="87"/>
      <c r="I135" s="99"/>
      <c r="J135" s="99" t="e">
        <f>SUM(#REF!)</f>
        <v>#REF!</v>
      </c>
      <c r="K135" s="99"/>
      <c r="L135" s="99" t="e">
        <f>SUM(#REF!)</f>
        <v>#REF!</v>
      </c>
      <c r="M135" s="99"/>
      <c r="N135" s="99" t="e">
        <f>SUM(#REF!)</f>
        <v>#REF!</v>
      </c>
      <c r="O135" s="99"/>
      <c r="P135" s="99" t="e">
        <f>SUM(#REF!)</f>
        <v>#REF!</v>
      </c>
      <c r="Q135" s="99"/>
      <c r="R135" s="99" t="e">
        <f>SUM(#REF!)</f>
        <v>#REF!</v>
      </c>
      <c r="S135" s="99"/>
      <c r="T135" s="99"/>
      <c r="U135" s="100"/>
      <c r="V135" s="99" t="e">
        <f>SUM(#REF!)</f>
        <v>#REF!</v>
      </c>
      <c r="W135" s="118"/>
      <c r="Y135" s="88"/>
      <c r="Z135" s="88"/>
      <c r="AA135" s="88"/>
      <c r="AB135" s="88"/>
      <c r="AC135" s="88"/>
      <c r="AD135" s="88"/>
      <c r="AE135" s="88"/>
      <c r="AF135" s="88"/>
      <c r="AG135" s="88" t="s">
        <v>91</v>
      </c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</row>
    <row r="136" spans="2:62" ht="12" customHeight="1" x14ac:dyDescent="0.2">
      <c r="C136" s="120"/>
      <c r="D136"/>
    </row>
    <row r="137" spans="2:62" ht="12" customHeight="1" x14ac:dyDescent="0.2">
      <c r="C137" s="120"/>
      <c r="D137"/>
    </row>
    <row r="138" spans="2:62" ht="12" customHeight="1" x14ac:dyDescent="0.2">
      <c r="C138" s="120"/>
      <c r="D138"/>
      <c r="H138" s="68"/>
    </row>
    <row r="139" spans="2:62" ht="12" customHeight="1" x14ac:dyDescent="0.2">
      <c r="C139" s="120"/>
      <c r="D139"/>
      <c r="F139" s="68"/>
    </row>
    <row r="140" spans="2:62" ht="12" customHeight="1" x14ac:dyDescent="0.2">
      <c r="C140" s="120"/>
      <c r="D140"/>
    </row>
    <row r="141" spans="2:62" ht="12" customHeight="1" x14ac:dyDescent="0.2">
      <c r="C141" s="120"/>
      <c r="D141"/>
      <c r="F141" s="68"/>
    </row>
    <row r="142" spans="2:62" ht="12" customHeight="1" x14ac:dyDescent="0.2">
      <c r="C142" s="120"/>
      <c r="D142"/>
      <c r="H142" s="68"/>
    </row>
    <row r="143" spans="2:62" ht="12" customHeight="1" x14ac:dyDescent="0.2">
      <c r="C143" s="120"/>
      <c r="D143"/>
    </row>
    <row r="144" spans="2:62" ht="12" customHeight="1" x14ac:dyDescent="0.2">
      <c r="C144" s="120"/>
      <c r="D144"/>
    </row>
    <row r="145" spans="3:25" ht="12" customHeight="1" x14ac:dyDescent="0.2">
      <c r="C145" s="120"/>
      <c r="D145"/>
    </row>
    <row r="146" spans="3:25" ht="12" customHeight="1" x14ac:dyDescent="0.2">
      <c r="C146" s="120"/>
      <c r="D146"/>
      <c r="Y146" s="68"/>
    </row>
    <row r="147" spans="3:25" ht="12" customHeight="1" x14ac:dyDescent="0.2">
      <c r="C147" s="120"/>
      <c r="D147"/>
      <c r="H147" s="68"/>
    </row>
    <row r="148" spans="3:25" ht="12" customHeight="1" x14ac:dyDescent="0.2">
      <c r="C148" s="120"/>
      <c r="D148"/>
    </row>
    <row r="149" spans="3:25" ht="12" customHeight="1" x14ac:dyDescent="0.2">
      <c r="C149" s="120"/>
      <c r="D149"/>
    </row>
    <row r="150" spans="3:25" ht="12" customHeight="1" x14ac:dyDescent="0.2">
      <c r="C150" s="120"/>
      <c r="D150"/>
    </row>
    <row r="151" spans="3:25" ht="12" customHeight="1" x14ac:dyDescent="0.2">
      <c r="C151" s="120"/>
      <c r="D151"/>
    </row>
    <row r="152" spans="3:25" ht="12" customHeight="1" x14ac:dyDescent="0.2">
      <c r="C152" s="120"/>
      <c r="D152"/>
    </row>
    <row r="153" spans="3:25" ht="12" customHeight="1" x14ac:dyDescent="0.2">
      <c r="C153" s="120"/>
      <c r="D153"/>
    </row>
    <row r="154" spans="3:25" ht="12" customHeight="1" x14ac:dyDescent="0.2">
      <c r="C154" s="120"/>
      <c r="D154"/>
    </row>
    <row r="155" spans="3:25" ht="12" customHeight="1" x14ac:dyDescent="0.2">
      <c r="C155" s="120"/>
      <c r="D155"/>
    </row>
    <row r="156" spans="3:25" ht="12" customHeight="1" x14ac:dyDescent="0.2">
      <c r="C156" s="120"/>
      <c r="D156"/>
    </row>
    <row r="157" spans="3:25" ht="12" customHeight="1" x14ac:dyDescent="0.2">
      <c r="C157" s="120"/>
      <c r="D157"/>
    </row>
    <row r="158" spans="3:25" ht="12" customHeight="1" x14ac:dyDescent="0.2">
      <c r="C158" s="120"/>
      <c r="D158"/>
    </row>
    <row r="159" spans="3:25" ht="12" customHeight="1" x14ac:dyDescent="0.2">
      <c r="C159" s="120"/>
      <c r="D159"/>
    </row>
    <row r="160" spans="3:25" ht="12" customHeight="1" x14ac:dyDescent="0.2">
      <c r="C160" s="120"/>
      <c r="D160"/>
    </row>
    <row r="161" spans="3:4" ht="12" customHeight="1" x14ac:dyDescent="0.2">
      <c r="C161" s="120"/>
      <c r="D161"/>
    </row>
    <row r="162" spans="3:4" ht="12" customHeight="1" x14ac:dyDescent="0.2">
      <c r="C162" s="120"/>
      <c r="D162"/>
    </row>
    <row r="163" spans="3:4" ht="12" customHeight="1" x14ac:dyDescent="0.2">
      <c r="C163" s="120"/>
      <c r="D163"/>
    </row>
    <row r="164" spans="3:4" ht="12" customHeight="1" x14ac:dyDescent="0.2">
      <c r="C164" s="120"/>
      <c r="D164"/>
    </row>
    <row r="165" spans="3:4" ht="12" customHeight="1" x14ac:dyDescent="0.2">
      <c r="C165" s="120"/>
      <c r="D165"/>
    </row>
    <row r="166" spans="3:4" ht="12" customHeight="1" x14ac:dyDescent="0.2">
      <c r="C166" s="120"/>
      <c r="D166"/>
    </row>
    <row r="167" spans="3:4" ht="12" customHeight="1" x14ac:dyDescent="0.2">
      <c r="C167" s="120"/>
      <c r="D167"/>
    </row>
    <row r="168" spans="3:4" ht="12" customHeight="1" x14ac:dyDescent="0.2">
      <c r="C168" s="120"/>
      <c r="D168"/>
    </row>
    <row r="169" spans="3:4" ht="12" customHeight="1" x14ac:dyDescent="0.2">
      <c r="C169" s="120"/>
      <c r="D169"/>
    </row>
    <row r="170" spans="3:4" ht="12" customHeight="1" x14ac:dyDescent="0.2">
      <c r="C170" s="120"/>
      <c r="D170"/>
    </row>
    <row r="171" spans="3:4" ht="12" customHeight="1" x14ac:dyDescent="0.2">
      <c r="C171" s="120"/>
      <c r="D171"/>
    </row>
    <row r="172" spans="3:4" ht="12" customHeight="1" x14ac:dyDescent="0.2">
      <c r="C172" s="120"/>
      <c r="D172"/>
    </row>
    <row r="173" spans="3:4" ht="12" customHeight="1" x14ac:dyDescent="0.2">
      <c r="C173" s="120"/>
      <c r="D173"/>
    </row>
    <row r="174" spans="3:4" ht="12" customHeight="1" x14ac:dyDescent="0.2">
      <c r="C174" s="120"/>
      <c r="D174"/>
    </row>
    <row r="175" spans="3:4" ht="12" customHeight="1" x14ac:dyDescent="0.2">
      <c r="C175" s="120"/>
      <c r="D175"/>
    </row>
    <row r="176" spans="3:4" ht="12" customHeight="1" x14ac:dyDescent="0.2">
      <c r="C176" s="120"/>
      <c r="D176"/>
    </row>
    <row r="177" spans="3:4" ht="12" customHeight="1" x14ac:dyDescent="0.2">
      <c r="C177" s="120"/>
      <c r="D177"/>
    </row>
    <row r="178" spans="3:4" ht="12" customHeight="1" x14ac:dyDescent="0.2">
      <c r="C178" s="120"/>
      <c r="D178"/>
    </row>
    <row r="179" spans="3:4" ht="12" customHeight="1" x14ac:dyDescent="0.2">
      <c r="C179" s="120"/>
      <c r="D179"/>
    </row>
    <row r="180" spans="3:4" ht="12" customHeight="1" x14ac:dyDescent="0.2">
      <c r="C180" s="120"/>
      <c r="D180"/>
    </row>
    <row r="181" spans="3:4" ht="12" customHeight="1" x14ac:dyDescent="0.2">
      <c r="C181" s="120"/>
      <c r="D181"/>
    </row>
    <row r="182" spans="3:4" ht="12" customHeight="1" x14ac:dyDescent="0.2">
      <c r="C182" s="120"/>
      <c r="D182"/>
    </row>
    <row r="183" spans="3:4" ht="12" customHeight="1" x14ac:dyDescent="0.2">
      <c r="C183" s="120"/>
      <c r="D183"/>
    </row>
    <row r="184" spans="3:4" ht="12" customHeight="1" x14ac:dyDescent="0.2">
      <c r="C184" s="120"/>
      <c r="D184"/>
    </row>
    <row r="185" spans="3:4" ht="12" customHeight="1" x14ac:dyDescent="0.2">
      <c r="C185" s="120"/>
      <c r="D185"/>
    </row>
    <row r="186" spans="3:4" ht="12" customHeight="1" x14ac:dyDescent="0.2">
      <c r="C186" s="120"/>
      <c r="D186"/>
    </row>
    <row r="187" spans="3:4" ht="12" customHeight="1" x14ac:dyDescent="0.2">
      <c r="C187" s="120"/>
      <c r="D187"/>
    </row>
    <row r="188" spans="3:4" ht="12" customHeight="1" x14ac:dyDescent="0.2">
      <c r="C188" s="120"/>
      <c r="D188"/>
    </row>
    <row r="189" spans="3:4" ht="12" customHeight="1" x14ac:dyDescent="0.2">
      <c r="C189" s="120"/>
      <c r="D189"/>
    </row>
    <row r="190" spans="3:4" ht="12" customHeight="1" x14ac:dyDescent="0.2">
      <c r="C190" s="120"/>
      <c r="D190"/>
    </row>
    <row r="191" spans="3:4" ht="12" customHeight="1" x14ac:dyDescent="0.2">
      <c r="C191" s="120"/>
      <c r="D191"/>
    </row>
    <row r="192" spans="3:4" ht="12" customHeight="1" x14ac:dyDescent="0.2">
      <c r="C192" s="120"/>
      <c r="D192"/>
    </row>
    <row r="193" spans="3:62" ht="12" customHeight="1" x14ac:dyDescent="0.2">
      <c r="C193" s="120"/>
      <c r="D193"/>
    </row>
    <row r="194" spans="3:62" ht="12" customHeight="1" x14ac:dyDescent="0.2">
      <c r="C194" s="120"/>
      <c r="D194"/>
    </row>
    <row r="195" spans="3:62" ht="12" customHeight="1" x14ac:dyDescent="0.2">
      <c r="C195" s="120"/>
      <c r="D195"/>
    </row>
    <row r="196" spans="3:62" ht="12" customHeight="1" x14ac:dyDescent="0.2">
      <c r="C196" s="120"/>
      <c r="D196"/>
    </row>
    <row r="197" spans="3:62" ht="12" customHeight="1" x14ac:dyDescent="0.2">
      <c r="E197" s="87"/>
      <c r="AA197" s="88"/>
      <c r="AB197" s="88"/>
      <c r="AC197" s="88"/>
      <c r="AD197" s="88"/>
      <c r="AE197" s="88"/>
      <c r="AF197" s="88"/>
      <c r="AG197" s="88" t="s">
        <v>121</v>
      </c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</row>
    <row r="198" spans="3:62" ht="12" customHeight="1" x14ac:dyDescent="0.2">
      <c r="E198" s="87"/>
      <c r="Z198" s="88"/>
      <c r="AA198" s="88"/>
      <c r="AB198" s="88"/>
      <c r="AC198" s="88"/>
      <c r="AD198" s="88"/>
      <c r="AE198" s="88"/>
      <c r="AF198" s="88"/>
      <c r="AG198" s="88" t="s">
        <v>89</v>
      </c>
      <c r="AH198" s="88">
        <v>0</v>
      </c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</row>
    <row r="199" spans="3:62" ht="12" customHeight="1" x14ac:dyDescent="0.2">
      <c r="E199" s="87"/>
      <c r="AA199" s="88"/>
      <c r="AB199" s="88"/>
      <c r="AC199" s="88"/>
      <c r="AD199" s="88"/>
      <c r="AE199" s="88"/>
      <c r="AF199" s="88"/>
      <c r="AG199" s="88" t="s">
        <v>187</v>
      </c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</row>
    <row r="200" spans="3:62" ht="12" customHeight="1" x14ac:dyDescent="0.2">
      <c r="E200" s="87"/>
      <c r="AG200" t="s">
        <v>86</v>
      </c>
    </row>
    <row r="201" spans="3:62" ht="12" customHeight="1" x14ac:dyDescent="0.2">
      <c r="E201" s="87"/>
      <c r="AA201" s="88"/>
      <c r="AB201" s="88"/>
      <c r="AC201" s="88"/>
      <c r="AD201" s="88"/>
      <c r="AE201" s="88"/>
      <c r="AF201" s="88"/>
      <c r="AG201" s="88" t="s">
        <v>187</v>
      </c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</row>
    <row r="202" spans="3:62" ht="12" customHeight="1" x14ac:dyDescent="0.2">
      <c r="E202" s="87"/>
      <c r="AG202" t="s">
        <v>86</v>
      </c>
    </row>
    <row r="203" spans="3:62" ht="12" customHeight="1" x14ac:dyDescent="0.2">
      <c r="E203" s="87"/>
      <c r="AA203" s="88"/>
      <c r="AB203" s="88"/>
      <c r="AC203" s="88"/>
      <c r="AD203" s="88"/>
      <c r="AE203" s="88"/>
      <c r="AF203" s="88"/>
      <c r="AG203" s="88" t="s">
        <v>192</v>
      </c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</row>
    <row r="204" spans="3:62" x14ac:dyDescent="0.2">
      <c r="E204" s="87"/>
      <c r="AE204">
        <v>0</v>
      </c>
      <c r="AF204">
        <v>20</v>
      </c>
    </row>
    <row r="205" spans="3:62" x14ac:dyDescent="0.2">
      <c r="E205" s="87"/>
      <c r="AE205">
        <f ca="1">SUMIF(M8:M135,AE204,H8:H132)</f>
        <v>0</v>
      </c>
      <c r="AF205">
        <f ca="1">SUMIF(M8:M135,AF204,H8:H132)</f>
        <v>0</v>
      </c>
      <c r="AG205" t="s">
        <v>194</v>
      </c>
    </row>
    <row r="206" spans="3:62" x14ac:dyDescent="0.2">
      <c r="E206" s="87"/>
      <c r="AG206" t="s">
        <v>195</v>
      </c>
    </row>
    <row r="207" spans="3:62" x14ac:dyDescent="0.2">
      <c r="E207" s="87"/>
    </row>
    <row r="208" spans="3:62" x14ac:dyDescent="0.2">
      <c r="E208" s="87"/>
    </row>
    <row r="209" spans="5:5" x14ac:dyDescent="0.2">
      <c r="E209" s="87"/>
    </row>
    <row r="210" spans="5:5" x14ac:dyDescent="0.2">
      <c r="E210" s="87"/>
    </row>
    <row r="211" spans="5:5" x14ac:dyDescent="0.2">
      <c r="E211" s="87"/>
    </row>
    <row r="212" spans="5:5" x14ac:dyDescent="0.2">
      <c r="E212" s="87"/>
    </row>
    <row r="213" spans="5:5" x14ac:dyDescent="0.2">
      <c r="E213" s="87"/>
    </row>
    <row r="214" spans="5:5" x14ac:dyDescent="0.2">
      <c r="E214" s="87"/>
    </row>
    <row r="215" spans="5:5" x14ac:dyDescent="0.2">
      <c r="E215" s="87"/>
    </row>
    <row r="216" spans="5:5" x14ac:dyDescent="0.2">
      <c r="E216" s="87"/>
    </row>
    <row r="217" spans="5:5" x14ac:dyDescent="0.2">
      <c r="E217" s="87"/>
    </row>
    <row r="218" spans="5:5" x14ac:dyDescent="0.2">
      <c r="E218" s="87"/>
    </row>
    <row r="219" spans="5:5" x14ac:dyDescent="0.2">
      <c r="E219" s="87"/>
    </row>
    <row r="220" spans="5:5" x14ac:dyDescent="0.2">
      <c r="E220" s="87"/>
    </row>
    <row r="221" spans="5:5" x14ac:dyDescent="0.2">
      <c r="E221" s="87"/>
    </row>
    <row r="222" spans="5:5" x14ac:dyDescent="0.2">
      <c r="E222" s="87"/>
    </row>
    <row r="223" spans="5:5" x14ac:dyDescent="0.2">
      <c r="E223" s="87"/>
    </row>
    <row r="224" spans="5:5" x14ac:dyDescent="0.2">
      <c r="E224" s="87"/>
    </row>
    <row r="225" spans="5:5" x14ac:dyDescent="0.2">
      <c r="E225" s="87"/>
    </row>
    <row r="226" spans="5:5" x14ac:dyDescent="0.2">
      <c r="E226" s="87"/>
    </row>
    <row r="227" spans="5:5" x14ac:dyDescent="0.2">
      <c r="E227" s="87"/>
    </row>
    <row r="228" spans="5:5" x14ac:dyDescent="0.2">
      <c r="E228" s="87"/>
    </row>
    <row r="229" spans="5:5" x14ac:dyDescent="0.2">
      <c r="E229" s="87"/>
    </row>
    <row r="230" spans="5:5" x14ac:dyDescent="0.2">
      <c r="E230" s="87"/>
    </row>
    <row r="231" spans="5:5" x14ac:dyDescent="0.2">
      <c r="E231" s="87"/>
    </row>
    <row r="232" spans="5:5" x14ac:dyDescent="0.2">
      <c r="E232" s="87"/>
    </row>
    <row r="233" spans="5:5" x14ac:dyDescent="0.2">
      <c r="E233" s="87"/>
    </row>
    <row r="234" spans="5:5" x14ac:dyDescent="0.2">
      <c r="E234" s="87"/>
    </row>
    <row r="235" spans="5:5" x14ac:dyDescent="0.2">
      <c r="E235" s="87"/>
    </row>
    <row r="236" spans="5:5" x14ac:dyDescent="0.2">
      <c r="E236" s="87"/>
    </row>
    <row r="237" spans="5:5" x14ac:dyDescent="0.2">
      <c r="E237" s="87"/>
    </row>
    <row r="238" spans="5:5" x14ac:dyDescent="0.2">
      <c r="E238" s="87"/>
    </row>
    <row r="239" spans="5:5" x14ac:dyDescent="0.2">
      <c r="E239" s="87"/>
    </row>
    <row r="240" spans="5:5" x14ac:dyDescent="0.2">
      <c r="E240" s="87"/>
    </row>
    <row r="241" spans="5:5" x14ac:dyDescent="0.2">
      <c r="E241" s="87"/>
    </row>
    <row r="242" spans="5:5" x14ac:dyDescent="0.2">
      <c r="E242" s="87"/>
    </row>
    <row r="243" spans="5:5" x14ac:dyDescent="0.2">
      <c r="E243" s="87"/>
    </row>
    <row r="244" spans="5:5" x14ac:dyDescent="0.2">
      <c r="E244" s="87"/>
    </row>
    <row r="245" spans="5:5" x14ac:dyDescent="0.2">
      <c r="E245" s="87"/>
    </row>
    <row r="246" spans="5:5" x14ac:dyDescent="0.2">
      <c r="E246" s="87"/>
    </row>
    <row r="247" spans="5:5" x14ac:dyDescent="0.2">
      <c r="E247" s="87"/>
    </row>
    <row r="248" spans="5:5" x14ac:dyDescent="0.2">
      <c r="E248" s="87"/>
    </row>
    <row r="249" spans="5:5" x14ac:dyDescent="0.2">
      <c r="E249" s="87"/>
    </row>
    <row r="250" spans="5:5" x14ac:dyDescent="0.2">
      <c r="E250" s="87"/>
    </row>
    <row r="251" spans="5:5" x14ac:dyDescent="0.2">
      <c r="E251" s="87"/>
    </row>
    <row r="252" spans="5:5" x14ac:dyDescent="0.2">
      <c r="E252" s="87"/>
    </row>
    <row r="253" spans="5:5" x14ac:dyDescent="0.2">
      <c r="E253" s="87"/>
    </row>
    <row r="254" spans="5:5" x14ac:dyDescent="0.2">
      <c r="E254" s="87"/>
    </row>
    <row r="255" spans="5:5" x14ac:dyDescent="0.2">
      <c r="E255" s="87"/>
    </row>
    <row r="256" spans="5:5" x14ac:dyDescent="0.2">
      <c r="E256" s="87"/>
    </row>
    <row r="257" spans="5:5" x14ac:dyDescent="0.2">
      <c r="E257" s="87"/>
    </row>
    <row r="258" spans="5:5" x14ac:dyDescent="0.2">
      <c r="E258" s="87"/>
    </row>
    <row r="259" spans="5:5" x14ac:dyDescent="0.2">
      <c r="E259" s="87"/>
    </row>
    <row r="260" spans="5:5" x14ac:dyDescent="0.2">
      <c r="E260" s="87"/>
    </row>
    <row r="261" spans="5:5" x14ac:dyDescent="0.2">
      <c r="E261" s="87"/>
    </row>
    <row r="262" spans="5:5" x14ac:dyDescent="0.2">
      <c r="E262" s="87"/>
    </row>
    <row r="263" spans="5:5" x14ac:dyDescent="0.2">
      <c r="E263" s="87"/>
    </row>
    <row r="264" spans="5:5" x14ac:dyDescent="0.2">
      <c r="E264" s="87"/>
    </row>
    <row r="265" spans="5:5" x14ac:dyDescent="0.2">
      <c r="E265" s="87"/>
    </row>
    <row r="266" spans="5:5" x14ac:dyDescent="0.2">
      <c r="E266" s="87"/>
    </row>
    <row r="267" spans="5:5" x14ac:dyDescent="0.2">
      <c r="E267" s="87"/>
    </row>
    <row r="268" spans="5:5" x14ac:dyDescent="0.2">
      <c r="E268" s="87"/>
    </row>
    <row r="269" spans="5:5" x14ac:dyDescent="0.2">
      <c r="E269" s="87"/>
    </row>
    <row r="270" spans="5:5" x14ac:dyDescent="0.2">
      <c r="E270" s="87"/>
    </row>
    <row r="271" spans="5:5" x14ac:dyDescent="0.2">
      <c r="E271" s="87"/>
    </row>
    <row r="272" spans="5:5" x14ac:dyDescent="0.2">
      <c r="E272" s="87"/>
    </row>
    <row r="273" spans="5:5" x14ac:dyDescent="0.2">
      <c r="E273" s="87"/>
    </row>
    <row r="274" spans="5:5" x14ac:dyDescent="0.2">
      <c r="E274" s="87"/>
    </row>
    <row r="275" spans="5:5" x14ac:dyDescent="0.2">
      <c r="E275" s="87"/>
    </row>
    <row r="276" spans="5:5" x14ac:dyDescent="0.2">
      <c r="E276" s="87"/>
    </row>
    <row r="277" spans="5:5" x14ac:dyDescent="0.2">
      <c r="E277" s="87"/>
    </row>
    <row r="278" spans="5:5" x14ac:dyDescent="0.2">
      <c r="E278" s="87"/>
    </row>
    <row r="279" spans="5:5" x14ac:dyDescent="0.2">
      <c r="E279" s="87"/>
    </row>
    <row r="280" spans="5:5" x14ac:dyDescent="0.2">
      <c r="E280" s="87"/>
    </row>
    <row r="281" spans="5:5" x14ac:dyDescent="0.2">
      <c r="E281" s="87"/>
    </row>
    <row r="282" spans="5:5" x14ac:dyDescent="0.2">
      <c r="E282" s="87"/>
    </row>
    <row r="283" spans="5:5" x14ac:dyDescent="0.2">
      <c r="E283" s="87"/>
    </row>
    <row r="284" spans="5:5" x14ac:dyDescent="0.2">
      <c r="E284" s="87"/>
    </row>
    <row r="285" spans="5:5" x14ac:dyDescent="0.2">
      <c r="E285" s="87"/>
    </row>
    <row r="286" spans="5:5" x14ac:dyDescent="0.2">
      <c r="E286" s="87"/>
    </row>
    <row r="287" spans="5:5" x14ac:dyDescent="0.2">
      <c r="E287" s="87"/>
    </row>
    <row r="288" spans="5:5" x14ac:dyDescent="0.2">
      <c r="E288" s="87"/>
    </row>
    <row r="289" spans="5:5" x14ac:dyDescent="0.2">
      <c r="E289" s="87"/>
    </row>
    <row r="290" spans="5:5" x14ac:dyDescent="0.2">
      <c r="E290" s="87"/>
    </row>
    <row r="291" spans="5:5" x14ac:dyDescent="0.2">
      <c r="E291" s="87"/>
    </row>
    <row r="292" spans="5:5" x14ac:dyDescent="0.2">
      <c r="E292" s="87"/>
    </row>
    <row r="293" spans="5:5" x14ac:dyDescent="0.2">
      <c r="E293" s="87"/>
    </row>
    <row r="294" spans="5:5" x14ac:dyDescent="0.2">
      <c r="E294" s="87"/>
    </row>
    <row r="295" spans="5:5" x14ac:dyDescent="0.2">
      <c r="E295" s="87"/>
    </row>
    <row r="296" spans="5:5" x14ac:dyDescent="0.2">
      <c r="E296" s="87"/>
    </row>
    <row r="297" spans="5:5" x14ac:dyDescent="0.2">
      <c r="E297" s="87"/>
    </row>
    <row r="298" spans="5:5" x14ac:dyDescent="0.2">
      <c r="E298" s="87"/>
    </row>
    <row r="299" spans="5:5" x14ac:dyDescent="0.2">
      <c r="E299" s="87"/>
    </row>
    <row r="300" spans="5:5" x14ac:dyDescent="0.2">
      <c r="E300" s="87"/>
    </row>
    <row r="301" spans="5:5" x14ac:dyDescent="0.2">
      <c r="E301" s="87"/>
    </row>
    <row r="302" spans="5:5" x14ac:dyDescent="0.2">
      <c r="E302" s="87"/>
    </row>
    <row r="303" spans="5:5" x14ac:dyDescent="0.2">
      <c r="E303" s="87"/>
    </row>
    <row r="304" spans="5:5" x14ac:dyDescent="0.2">
      <c r="E304" s="87"/>
    </row>
    <row r="305" spans="5:5" x14ac:dyDescent="0.2">
      <c r="E305" s="87"/>
    </row>
    <row r="306" spans="5:5" x14ac:dyDescent="0.2">
      <c r="E306" s="87"/>
    </row>
    <row r="307" spans="5:5" x14ac:dyDescent="0.2">
      <c r="E307" s="87"/>
    </row>
    <row r="308" spans="5:5" x14ac:dyDescent="0.2">
      <c r="E308" s="87"/>
    </row>
    <row r="309" spans="5:5" x14ac:dyDescent="0.2">
      <c r="E309" s="87"/>
    </row>
    <row r="310" spans="5:5" x14ac:dyDescent="0.2">
      <c r="E310" s="87"/>
    </row>
    <row r="311" spans="5:5" x14ac:dyDescent="0.2">
      <c r="E311" s="87"/>
    </row>
    <row r="312" spans="5:5" x14ac:dyDescent="0.2">
      <c r="E312" s="87"/>
    </row>
    <row r="313" spans="5:5" x14ac:dyDescent="0.2">
      <c r="E313" s="87"/>
    </row>
    <row r="314" spans="5:5" x14ac:dyDescent="0.2">
      <c r="E314" s="87"/>
    </row>
    <row r="315" spans="5:5" x14ac:dyDescent="0.2">
      <c r="E315" s="87"/>
    </row>
    <row r="316" spans="5:5" x14ac:dyDescent="0.2">
      <c r="E316" s="87"/>
    </row>
    <row r="317" spans="5:5" x14ac:dyDescent="0.2">
      <c r="E317" s="87"/>
    </row>
    <row r="318" spans="5:5" x14ac:dyDescent="0.2">
      <c r="E318" s="87"/>
    </row>
    <row r="319" spans="5:5" x14ac:dyDescent="0.2">
      <c r="E319" s="87"/>
    </row>
    <row r="320" spans="5:5" x14ac:dyDescent="0.2">
      <c r="E320" s="87"/>
    </row>
    <row r="321" spans="5:5" x14ac:dyDescent="0.2">
      <c r="E321" s="87"/>
    </row>
    <row r="322" spans="5:5" x14ac:dyDescent="0.2">
      <c r="E322" s="87"/>
    </row>
    <row r="323" spans="5:5" x14ac:dyDescent="0.2">
      <c r="E323" s="87"/>
    </row>
    <row r="324" spans="5:5" x14ac:dyDescent="0.2">
      <c r="E324" s="87"/>
    </row>
    <row r="325" spans="5:5" x14ac:dyDescent="0.2">
      <c r="E325" s="87"/>
    </row>
    <row r="326" spans="5:5" x14ac:dyDescent="0.2">
      <c r="E326" s="87"/>
    </row>
    <row r="327" spans="5:5" x14ac:dyDescent="0.2">
      <c r="E327" s="87"/>
    </row>
    <row r="328" spans="5:5" x14ac:dyDescent="0.2">
      <c r="E328" s="87"/>
    </row>
    <row r="329" spans="5:5" x14ac:dyDescent="0.2">
      <c r="E329" s="87"/>
    </row>
    <row r="330" spans="5:5" x14ac:dyDescent="0.2">
      <c r="E330" s="87"/>
    </row>
    <row r="331" spans="5:5" x14ac:dyDescent="0.2">
      <c r="E331" s="87"/>
    </row>
    <row r="332" spans="5:5" x14ac:dyDescent="0.2">
      <c r="E332" s="87"/>
    </row>
    <row r="333" spans="5:5" x14ac:dyDescent="0.2">
      <c r="E333" s="87"/>
    </row>
    <row r="334" spans="5:5" x14ac:dyDescent="0.2">
      <c r="E334" s="87"/>
    </row>
    <row r="335" spans="5:5" x14ac:dyDescent="0.2">
      <c r="E335" s="87"/>
    </row>
    <row r="336" spans="5:5" x14ac:dyDescent="0.2">
      <c r="E336" s="87"/>
    </row>
    <row r="337" spans="5:5" x14ac:dyDescent="0.2">
      <c r="E337" s="87"/>
    </row>
    <row r="338" spans="5:5" x14ac:dyDescent="0.2">
      <c r="E338" s="87"/>
    </row>
    <row r="339" spans="5:5" x14ac:dyDescent="0.2">
      <c r="E339" s="87"/>
    </row>
    <row r="340" spans="5:5" x14ac:dyDescent="0.2">
      <c r="E340" s="87"/>
    </row>
    <row r="341" spans="5:5" x14ac:dyDescent="0.2">
      <c r="E341" s="87"/>
    </row>
    <row r="342" spans="5:5" x14ac:dyDescent="0.2">
      <c r="E342" s="87"/>
    </row>
    <row r="343" spans="5:5" x14ac:dyDescent="0.2">
      <c r="E343" s="87"/>
    </row>
    <row r="344" spans="5:5" x14ac:dyDescent="0.2">
      <c r="E344" s="87"/>
    </row>
    <row r="345" spans="5:5" x14ac:dyDescent="0.2">
      <c r="E345" s="87"/>
    </row>
    <row r="346" spans="5:5" x14ac:dyDescent="0.2">
      <c r="E346" s="87"/>
    </row>
    <row r="347" spans="5:5" x14ac:dyDescent="0.2">
      <c r="E347" s="87"/>
    </row>
    <row r="348" spans="5:5" x14ac:dyDescent="0.2">
      <c r="E348" s="87"/>
    </row>
    <row r="349" spans="5:5" x14ac:dyDescent="0.2">
      <c r="E349" s="87"/>
    </row>
    <row r="350" spans="5:5" x14ac:dyDescent="0.2">
      <c r="E350" s="87"/>
    </row>
    <row r="351" spans="5:5" x14ac:dyDescent="0.2">
      <c r="E351" s="87"/>
    </row>
    <row r="352" spans="5:5" x14ac:dyDescent="0.2">
      <c r="E352" s="87"/>
    </row>
    <row r="353" spans="5:5" x14ac:dyDescent="0.2">
      <c r="E353" s="87"/>
    </row>
    <row r="354" spans="5:5" x14ac:dyDescent="0.2">
      <c r="E354" s="87"/>
    </row>
    <row r="355" spans="5:5" x14ac:dyDescent="0.2">
      <c r="E355" s="87"/>
    </row>
    <row r="356" spans="5:5" x14ac:dyDescent="0.2">
      <c r="E356" s="87"/>
    </row>
    <row r="357" spans="5:5" x14ac:dyDescent="0.2">
      <c r="E357" s="87"/>
    </row>
    <row r="358" spans="5:5" x14ac:dyDescent="0.2">
      <c r="E358" s="87"/>
    </row>
    <row r="359" spans="5:5" x14ac:dyDescent="0.2">
      <c r="E359" s="87"/>
    </row>
    <row r="360" spans="5:5" x14ac:dyDescent="0.2">
      <c r="E360" s="87"/>
    </row>
    <row r="361" spans="5:5" x14ac:dyDescent="0.2">
      <c r="E361" s="87"/>
    </row>
    <row r="362" spans="5:5" x14ac:dyDescent="0.2">
      <c r="E362" s="87"/>
    </row>
    <row r="363" spans="5:5" x14ac:dyDescent="0.2">
      <c r="E363" s="87"/>
    </row>
    <row r="364" spans="5:5" x14ac:dyDescent="0.2">
      <c r="E364" s="87"/>
    </row>
    <row r="365" spans="5:5" x14ac:dyDescent="0.2">
      <c r="E365" s="87"/>
    </row>
    <row r="366" spans="5:5" x14ac:dyDescent="0.2">
      <c r="E366" s="87"/>
    </row>
    <row r="367" spans="5:5" x14ac:dyDescent="0.2">
      <c r="E367" s="87"/>
    </row>
    <row r="368" spans="5:5" x14ac:dyDescent="0.2">
      <c r="E368" s="87"/>
    </row>
    <row r="369" spans="5:5" x14ac:dyDescent="0.2">
      <c r="E369" s="87"/>
    </row>
    <row r="370" spans="5:5" x14ac:dyDescent="0.2">
      <c r="E370" s="87"/>
    </row>
    <row r="371" spans="5:5" x14ac:dyDescent="0.2">
      <c r="E371" s="87"/>
    </row>
    <row r="372" spans="5:5" x14ac:dyDescent="0.2">
      <c r="E372" s="87"/>
    </row>
    <row r="373" spans="5:5" x14ac:dyDescent="0.2">
      <c r="E373" s="87"/>
    </row>
    <row r="374" spans="5:5" x14ac:dyDescent="0.2">
      <c r="E374" s="87"/>
    </row>
    <row r="375" spans="5:5" x14ac:dyDescent="0.2">
      <c r="E375" s="87"/>
    </row>
    <row r="376" spans="5:5" x14ac:dyDescent="0.2">
      <c r="E376" s="87"/>
    </row>
    <row r="377" spans="5:5" x14ac:dyDescent="0.2">
      <c r="E377" s="87"/>
    </row>
    <row r="378" spans="5:5" x14ac:dyDescent="0.2">
      <c r="E378" s="87"/>
    </row>
    <row r="379" spans="5:5" x14ac:dyDescent="0.2">
      <c r="E379" s="87"/>
    </row>
    <row r="380" spans="5:5" x14ac:dyDescent="0.2">
      <c r="E380" s="87"/>
    </row>
    <row r="381" spans="5:5" x14ac:dyDescent="0.2">
      <c r="E381" s="87"/>
    </row>
    <row r="382" spans="5:5" x14ac:dyDescent="0.2">
      <c r="E382" s="87"/>
    </row>
    <row r="383" spans="5:5" x14ac:dyDescent="0.2">
      <c r="E383" s="87"/>
    </row>
    <row r="384" spans="5:5" x14ac:dyDescent="0.2">
      <c r="E384" s="87"/>
    </row>
    <row r="385" spans="5:5" x14ac:dyDescent="0.2">
      <c r="E385" s="87"/>
    </row>
    <row r="386" spans="5:5" x14ac:dyDescent="0.2">
      <c r="E386" s="87"/>
    </row>
    <row r="387" spans="5:5" x14ac:dyDescent="0.2">
      <c r="E387" s="87"/>
    </row>
    <row r="388" spans="5:5" x14ac:dyDescent="0.2">
      <c r="E388" s="87"/>
    </row>
    <row r="389" spans="5:5" x14ac:dyDescent="0.2">
      <c r="E389" s="87"/>
    </row>
    <row r="390" spans="5:5" x14ac:dyDescent="0.2">
      <c r="E390" s="87"/>
    </row>
    <row r="391" spans="5:5" x14ac:dyDescent="0.2">
      <c r="E391" s="87"/>
    </row>
    <row r="392" spans="5:5" x14ac:dyDescent="0.2">
      <c r="E392" s="87"/>
    </row>
    <row r="393" spans="5:5" x14ac:dyDescent="0.2">
      <c r="E393" s="87"/>
    </row>
    <row r="394" spans="5:5" x14ac:dyDescent="0.2">
      <c r="E394" s="87"/>
    </row>
    <row r="395" spans="5:5" x14ac:dyDescent="0.2">
      <c r="E395" s="87"/>
    </row>
    <row r="396" spans="5:5" x14ac:dyDescent="0.2">
      <c r="E396" s="87"/>
    </row>
    <row r="397" spans="5:5" x14ac:dyDescent="0.2">
      <c r="E397" s="87"/>
    </row>
    <row r="398" spans="5:5" x14ac:dyDescent="0.2">
      <c r="E398" s="87"/>
    </row>
    <row r="399" spans="5:5" x14ac:dyDescent="0.2">
      <c r="E399" s="87"/>
    </row>
    <row r="400" spans="5:5" x14ac:dyDescent="0.2">
      <c r="E400" s="87"/>
    </row>
    <row r="401" spans="5:5" x14ac:dyDescent="0.2">
      <c r="E401" s="87"/>
    </row>
    <row r="402" spans="5:5" x14ac:dyDescent="0.2">
      <c r="E402" s="87"/>
    </row>
    <row r="403" spans="5:5" x14ac:dyDescent="0.2">
      <c r="E403" s="87"/>
    </row>
    <row r="404" spans="5:5" x14ac:dyDescent="0.2">
      <c r="E404" s="87"/>
    </row>
    <row r="405" spans="5:5" x14ac:dyDescent="0.2">
      <c r="E405" s="87"/>
    </row>
    <row r="406" spans="5:5" x14ac:dyDescent="0.2">
      <c r="E406" s="87"/>
    </row>
    <row r="407" spans="5:5" x14ac:dyDescent="0.2">
      <c r="E407" s="87"/>
    </row>
    <row r="408" spans="5:5" x14ac:dyDescent="0.2">
      <c r="E408" s="87"/>
    </row>
    <row r="409" spans="5:5" x14ac:dyDescent="0.2">
      <c r="E409" s="87"/>
    </row>
    <row r="410" spans="5:5" x14ac:dyDescent="0.2">
      <c r="E410" s="87"/>
    </row>
    <row r="411" spans="5:5" x14ac:dyDescent="0.2">
      <c r="E411" s="87"/>
    </row>
    <row r="412" spans="5:5" x14ac:dyDescent="0.2">
      <c r="E412" s="87"/>
    </row>
    <row r="413" spans="5:5" x14ac:dyDescent="0.2">
      <c r="E413" s="87"/>
    </row>
    <row r="414" spans="5:5" x14ac:dyDescent="0.2">
      <c r="E414" s="87"/>
    </row>
    <row r="415" spans="5:5" x14ac:dyDescent="0.2">
      <c r="E415" s="87"/>
    </row>
    <row r="416" spans="5:5" x14ac:dyDescent="0.2">
      <c r="E416" s="87"/>
    </row>
    <row r="417" spans="5:5" x14ac:dyDescent="0.2">
      <c r="E417" s="87"/>
    </row>
    <row r="418" spans="5:5" x14ac:dyDescent="0.2">
      <c r="E418" s="87"/>
    </row>
    <row r="419" spans="5:5" x14ac:dyDescent="0.2">
      <c r="E419" s="87"/>
    </row>
    <row r="420" spans="5:5" x14ac:dyDescent="0.2">
      <c r="E420" s="87"/>
    </row>
    <row r="421" spans="5:5" x14ac:dyDescent="0.2">
      <c r="E421" s="87"/>
    </row>
    <row r="422" spans="5:5" x14ac:dyDescent="0.2">
      <c r="E422" s="87"/>
    </row>
    <row r="423" spans="5:5" x14ac:dyDescent="0.2">
      <c r="E423" s="87"/>
    </row>
    <row r="424" spans="5:5" x14ac:dyDescent="0.2">
      <c r="E424" s="87"/>
    </row>
    <row r="425" spans="5:5" x14ac:dyDescent="0.2">
      <c r="E425" s="87"/>
    </row>
    <row r="426" spans="5:5" x14ac:dyDescent="0.2">
      <c r="E426" s="87"/>
    </row>
    <row r="427" spans="5:5" x14ac:dyDescent="0.2">
      <c r="E427" s="87"/>
    </row>
    <row r="428" spans="5:5" x14ac:dyDescent="0.2">
      <c r="E428" s="87"/>
    </row>
    <row r="429" spans="5:5" x14ac:dyDescent="0.2">
      <c r="E429" s="87"/>
    </row>
    <row r="430" spans="5:5" x14ac:dyDescent="0.2">
      <c r="E430" s="87"/>
    </row>
    <row r="431" spans="5:5" x14ac:dyDescent="0.2">
      <c r="E431" s="87"/>
    </row>
    <row r="432" spans="5:5" x14ac:dyDescent="0.2">
      <c r="E432" s="87"/>
    </row>
    <row r="433" spans="5:5" x14ac:dyDescent="0.2">
      <c r="E433" s="87"/>
    </row>
    <row r="434" spans="5:5" x14ac:dyDescent="0.2">
      <c r="E434" s="87"/>
    </row>
    <row r="435" spans="5:5" x14ac:dyDescent="0.2">
      <c r="E435" s="87"/>
    </row>
    <row r="436" spans="5:5" x14ac:dyDescent="0.2">
      <c r="E436" s="87"/>
    </row>
    <row r="437" spans="5:5" x14ac:dyDescent="0.2">
      <c r="E437" s="87"/>
    </row>
    <row r="438" spans="5:5" x14ac:dyDescent="0.2">
      <c r="E438" s="87"/>
    </row>
    <row r="439" spans="5:5" x14ac:dyDescent="0.2">
      <c r="E439" s="87"/>
    </row>
    <row r="440" spans="5:5" x14ac:dyDescent="0.2">
      <c r="E440" s="87"/>
    </row>
    <row r="441" spans="5:5" x14ac:dyDescent="0.2">
      <c r="E441" s="87"/>
    </row>
    <row r="442" spans="5:5" x14ac:dyDescent="0.2">
      <c r="E442" s="87"/>
    </row>
    <row r="443" spans="5:5" x14ac:dyDescent="0.2">
      <c r="E443" s="87"/>
    </row>
    <row r="444" spans="5:5" x14ac:dyDescent="0.2">
      <c r="E444" s="87"/>
    </row>
    <row r="445" spans="5:5" x14ac:dyDescent="0.2">
      <c r="E445" s="87"/>
    </row>
    <row r="446" spans="5:5" x14ac:dyDescent="0.2">
      <c r="E446" s="87"/>
    </row>
    <row r="447" spans="5:5" x14ac:dyDescent="0.2">
      <c r="E447" s="87"/>
    </row>
    <row r="448" spans="5:5" x14ac:dyDescent="0.2">
      <c r="E448" s="87"/>
    </row>
    <row r="449" spans="5:5" x14ac:dyDescent="0.2">
      <c r="E449" s="87"/>
    </row>
    <row r="450" spans="5:5" x14ac:dyDescent="0.2">
      <c r="E450" s="87"/>
    </row>
    <row r="451" spans="5:5" x14ac:dyDescent="0.2">
      <c r="E451" s="87"/>
    </row>
    <row r="452" spans="5:5" x14ac:dyDescent="0.2">
      <c r="E452" s="87"/>
    </row>
    <row r="453" spans="5:5" x14ac:dyDescent="0.2">
      <c r="E453" s="87"/>
    </row>
    <row r="454" spans="5:5" x14ac:dyDescent="0.2">
      <c r="E454" s="87"/>
    </row>
    <row r="455" spans="5:5" x14ac:dyDescent="0.2">
      <c r="E455" s="87"/>
    </row>
    <row r="456" spans="5:5" x14ac:dyDescent="0.2">
      <c r="E456" s="87"/>
    </row>
    <row r="457" spans="5:5" x14ac:dyDescent="0.2">
      <c r="E457" s="87"/>
    </row>
    <row r="458" spans="5:5" x14ac:dyDescent="0.2">
      <c r="E458" s="87"/>
    </row>
    <row r="459" spans="5:5" x14ac:dyDescent="0.2">
      <c r="E459" s="87"/>
    </row>
    <row r="460" spans="5:5" x14ac:dyDescent="0.2">
      <c r="E460" s="87"/>
    </row>
    <row r="461" spans="5:5" x14ac:dyDescent="0.2">
      <c r="E461" s="87"/>
    </row>
    <row r="462" spans="5:5" x14ac:dyDescent="0.2">
      <c r="E462" s="87"/>
    </row>
    <row r="463" spans="5:5" x14ac:dyDescent="0.2">
      <c r="E463" s="87"/>
    </row>
    <row r="464" spans="5:5" x14ac:dyDescent="0.2">
      <c r="E464" s="87"/>
    </row>
    <row r="465" spans="5:5" x14ac:dyDescent="0.2">
      <c r="E465" s="87"/>
    </row>
    <row r="466" spans="5:5" x14ac:dyDescent="0.2">
      <c r="E466" s="87"/>
    </row>
    <row r="467" spans="5:5" x14ac:dyDescent="0.2">
      <c r="E467" s="87"/>
    </row>
    <row r="468" spans="5:5" x14ac:dyDescent="0.2">
      <c r="E468" s="87"/>
    </row>
    <row r="469" spans="5:5" x14ac:dyDescent="0.2">
      <c r="E469" s="87"/>
    </row>
    <row r="470" spans="5:5" x14ac:dyDescent="0.2">
      <c r="E470" s="87"/>
    </row>
    <row r="471" spans="5:5" x14ac:dyDescent="0.2">
      <c r="E471" s="87"/>
    </row>
    <row r="472" spans="5:5" x14ac:dyDescent="0.2">
      <c r="E472" s="87"/>
    </row>
    <row r="473" spans="5:5" x14ac:dyDescent="0.2">
      <c r="E473" s="87"/>
    </row>
    <row r="474" spans="5:5" x14ac:dyDescent="0.2">
      <c r="E474" s="87"/>
    </row>
    <row r="475" spans="5:5" x14ac:dyDescent="0.2">
      <c r="E475" s="87"/>
    </row>
    <row r="476" spans="5:5" x14ac:dyDescent="0.2">
      <c r="E476" s="87"/>
    </row>
    <row r="477" spans="5:5" x14ac:dyDescent="0.2">
      <c r="E477" s="87"/>
    </row>
    <row r="478" spans="5:5" x14ac:dyDescent="0.2">
      <c r="E478" s="87"/>
    </row>
    <row r="479" spans="5:5" x14ac:dyDescent="0.2">
      <c r="E479" s="87"/>
    </row>
    <row r="480" spans="5:5" x14ac:dyDescent="0.2">
      <c r="E480" s="87"/>
    </row>
    <row r="481" spans="5:5" x14ac:dyDescent="0.2">
      <c r="E481" s="87"/>
    </row>
    <row r="482" spans="5:5" x14ac:dyDescent="0.2">
      <c r="E482" s="87"/>
    </row>
    <row r="483" spans="5:5" x14ac:dyDescent="0.2">
      <c r="E483" s="87"/>
    </row>
    <row r="484" spans="5:5" x14ac:dyDescent="0.2">
      <c r="E484" s="87"/>
    </row>
    <row r="485" spans="5:5" x14ac:dyDescent="0.2">
      <c r="E485" s="87"/>
    </row>
    <row r="486" spans="5:5" x14ac:dyDescent="0.2">
      <c r="E486" s="87"/>
    </row>
    <row r="487" spans="5:5" x14ac:dyDescent="0.2">
      <c r="E487" s="87"/>
    </row>
    <row r="488" spans="5:5" x14ac:dyDescent="0.2">
      <c r="E488" s="87"/>
    </row>
    <row r="489" spans="5:5" x14ac:dyDescent="0.2">
      <c r="E489" s="87"/>
    </row>
    <row r="490" spans="5:5" x14ac:dyDescent="0.2">
      <c r="E490" s="87"/>
    </row>
    <row r="491" spans="5:5" x14ac:dyDescent="0.2">
      <c r="E491" s="87"/>
    </row>
    <row r="492" spans="5:5" x14ac:dyDescent="0.2">
      <c r="E492" s="87"/>
    </row>
    <row r="493" spans="5:5" x14ac:dyDescent="0.2">
      <c r="E493" s="87"/>
    </row>
    <row r="494" spans="5:5" x14ac:dyDescent="0.2">
      <c r="E494" s="87"/>
    </row>
    <row r="495" spans="5:5" x14ac:dyDescent="0.2">
      <c r="E495" s="87"/>
    </row>
    <row r="496" spans="5:5" x14ac:dyDescent="0.2">
      <c r="E496" s="87"/>
    </row>
    <row r="497" spans="5:5" x14ac:dyDescent="0.2">
      <c r="E497" s="87"/>
    </row>
    <row r="498" spans="5:5" x14ac:dyDescent="0.2">
      <c r="E498" s="87"/>
    </row>
    <row r="499" spans="5:5" x14ac:dyDescent="0.2">
      <c r="E499" s="87"/>
    </row>
    <row r="500" spans="5:5" x14ac:dyDescent="0.2">
      <c r="E500" s="87"/>
    </row>
    <row r="501" spans="5:5" x14ac:dyDescent="0.2">
      <c r="E501" s="87"/>
    </row>
    <row r="502" spans="5:5" x14ac:dyDescent="0.2">
      <c r="E502" s="87"/>
    </row>
    <row r="503" spans="5:5" x14ac:dyDescent="0.2">
      <c r="E503" s="87"/>
    </row>
    <row r="504" spans="5:5" x14ac:dyDescent="0.2">
      <c r="E504" s="87"/>
    </row>
    <row r="505" spans="5:5" x14ac:dyDescent="0.2">
      <c r="E505" s="87"/>
    </row>
    <row r="506" spans="5:5" x14ac:dyDescent="0.2">
      <c r="E506" s="87"/>
    </row>
    <row r="507" spans="5:5" x14ac:dyDescent="0.2">
      <c r="E507" s="87"/>
    </row>
    <row r="508" spans="5:5" x14ac:dyDescent="0.2">
      <c r="E508" s="87"/>
    </row>
    <row r="509" spans="5:5" x14ac:dyDescent="0.2">
      <c r="E509" s="87"/>
    </row>
    <row r="510" spans="5:5" x14ac:dyDescent="0.2">
      <c r="E510" s="87"/>
    </row>
    <row r="511" spans="5:5" x14ac:dyDescent="0.2">
      <c r="E511" s="87"/>
    </row>
    <row r="512" spans="5:5" x14ac:dyDescent="0.2">
      <c r="E512" s="87"/>
    </row>
    <row r="513" spans="5:5" x14ac:dyDescent="0.2">
      <c r="E513" s="87"/>
    </row>
    <row r="514" spans="5:5" x14ac:dyDescent="0.2">
      <c r="E514" s="87"/>
    </row>
    <row r="515" spans="5:5" x14ac:dyDescent="0.2">
      <c r="E515" s="87"/>
    </row>
    <row r="516" spans="5:5" x14ac:dyDescent="0.2">
      <c r="E516" s="87"/>
    </row>
    <row r="517" spans="5:5" x14ac:dyDescent="0.2">
      <c r="E517" s="87"/>
    </row>
    <row r="518" spans="5:5" x14ac:dyDescent="0.2">
      <c r="E518" s="87"/>
    </row>
    <row r="519" spans="5:5" x14ac:dyDescent="0.2">
      <c r="E519" s="87"/>
    </row>
    <row r="520" spans="5:5" x14ac:dyDescent="0.2">
      <c r="E520" s="87"/>
    </row>
    <row r="521" spans="5:5" x14ac:dyDescent="0.2">
      <c r="E521" s="87"/>
    </row>
    <row r="522" spans="5:5" x14ac:dyDescent="0.2">
      <c r="E522" s="87"/>
    </row>
    <row r="523" spans="5:5" x14ac:dyDescent="0.2">
      <c r="E523" s="87"/>
    </row>
    <row r="524" spans="5:5" x14ac:dyDescent="0.2">
      <c r="E524" s="87"/>
    </row>
    <row r="525" spans="5:5" x14ac:dyDescent="0.2">
      <c r="E525" s="87"/>
    </row>
    <row r="526" spans="5:5" x14ac:dyDescent="0.2">
      <c r="E526" s="87"/>
    </row>
    <row r="527" spans="5:5" x14ac:dyDescent="0.2">
      <c r="E527" s="87"/>
    </row>
    <row r="528" spans="5:5" x14ac:dyDescent="0.2">
      <c r="E528" s="87"/>
    </row>
    <row r="529" spans="5:5" x14ac:dyDescent="0.2">
      <c r="E529" s="87"/>
    </row>
    <row r="530" spans="5:5" x14ac:dyDescent="0.2">
      <c r="E530" s="87"/>
    </row>
    <row r="531" spans="5:5" x14ac:dyDescent="0.2">
      <c r="E531" s="87"/>
    </row>
    <row r="532" spans="5:5" x14ac:dyDescent="0.2">
      <c r="E532" s="87"/>
    </row>
    <row r="533" spans="5:5" x14ac:dyDescent="0.2">
      <c r="E533" s="87"/>
    </row>
    <row r="534" spans="5:5" x14ac:dyDescent="0.2">
      <c r="E534" s="87"/>
    </row>
    <row r="535" spans="5:5" x14ac:dyDescent="0.2">
      <c r="E535" s="87"/>
    </row>
    <row r="536" spans="5:5" x14ac:dyDescent="0.2">
      <c r="E536" s="87"/>
    </row>
    <row r="537" spans="5:5" x14ac:dyDescent="0.2">
      <c r="E537" s="87"/>
    </row>
    <row r="538" spans="5:5" x14ac:dyDescent="0.2">
      <c r="E538" s="87"/>
    </row>
    <row r="539" spans="5:5" x14ac:dyDescent="0.2">
      <c r="E539" s="87"/>
    </row>
    <row r="540" spans="5:5" x14ac:dyDescent="0.2">
      <c r="E540" s="87"/>
    </row>
    <row r="541" spans="5:5" x14ac:dyDescent="0.2">
      <c r="E541" s="87"/>
    </row>
    <row r="542" spans="5:5" x14ac:dyDescent="0.2">
      <c r="E542" s="87"/>
    </row>
    <row r="543" spans="5:5" x14ac:dyDescent="0.2">
      <c r="E543" s="87"/>
    </row>
    <row r="544" spans="5:5" x14ac:dyDescent="0.2">
      <c r="E544" s="87"/>
    </row>
    <row r="545" spans="5:5" x14ac:dyDescent="0.2">
      <c r="E545" s="87"/>
    </row>
    <row r="546" spans="5:5" x14ac:dyDescent="0.2">
      <c r="E546" s="87"/>
    </row>
    <row r="547" spans="5:5" x14ac:dyDescent="0.2">
      <c r="E547" s="87"/>
    </row>
    <row r="548" spans="5:5" x14ac:dyDescent="0.2">
      <c r="E548" s="87"/>
    </row>
    <row r="549" spans="5:5" x14ac:dyDescent="0.2">
      <c r="E549" s="87"/>
    </row>
    <row r="550" spans="5:5" x14ac:dyDescent="0.2">
      <c r="E550" s="87"/>
    </row>
    <row r="551" spans="5:5" x14ac:dyDescent="0.2">
      <c r="E551" s="87"/>
    </row>
    <row r="552" spans="5:5" x14ac:dyDescent="0.2">
      <c r="E552" s="87"/>
    </row>
    <row r="553" spans="5:5" x14ac:dyDescent="0.2">
      <c r="E553" s="87"/>
    </row>
    <row r="554" spans="5:5" x14ac:dyDescent="0.2">
      <c r="E554" s="87"/>
    </row>
    <row r="555" spans="5:5" x14ac:dyDescent="0.2">
      <c r="E555" s="87"/>
    </row>
    <row r="556" spans="5:5" x14ac:dyDescent="0.2">
      <c r="E556" s="87"/>
    </row>
    <row r="557" spans="5:5" x14ac:dyDescent="0.2">
      <c r="E557" s="87"/>
    </row>
    <row r="558" spans="5:5" x14ac:dyDescent="0.2">
      <c r="E558" s="87"/>
    </row>
    <row r="559" spans="5:5" x14ac:dyDescent="0.2">
      <c r="E559" s="87"/>
    </row>
    <row r="560" spans="5:5" x14ac:dyDescent="0.2">
      <c r="E560" s="87"/>
    </row>
    <row r="561" spans="5:5" x14ac:dyDescent="0.2">
      <c r="E561" s="87"/>
    </row>
    <row r="562" spans="5:5" x14ac:dyDescent="0.2">
      <c r="E562" s="87"/>
    </row>
    <row r="563" spans="5:5" x14ac:dyDescent="0.2">
      <c r="E563" s="87"/>
    </row>
    <row r="564" spans="5:5" x14ac:dyDescent="0.2">
      <c r="E564" s="87"/>
    </row>
    <row r="565" spans="5:5" x14ac:dyDescent="0.2">
      <c r="E565" s="87"/>
    </row>
    <row r="566" spans="5:5" x14ac:dyDescent="0.2">
      <c r="E566" s="87"/>
    </row>
    <row r="567" spans="5:5" x14ac:dyDescent="0.2">
      <c r="E567" s="87"/>
    </row>
    <row r="568" spans="5:5" x14ac:dyDescent="0.2">
      <c r="E568" s="87"/>
    </row>
    <row r="569" spans="5:5" x14ac:dyDescent="0.2">
      <c r="E569" s="87"/>
    </row>
    <row r="570" spans="5:5" x14ac:dyDescent="0.2">
      <c r="E570" s="87"/>
    </row>
    <row r="571" spans="5:5" x14ac:dyDescent="0.2">
      <c r="E571" s="87"/>
    </row>
    <row r="572" spans="5:5" x14ac:dyDescent="0.2">
      <c r="E572" s="87"/>
    </row>
    <row r="573" spans="5:5" x14ac:dyDescent="0.2">
      <c r="E573" s="87"/>
    </row>
    <row r="574" spans="5:5" x14ac:dyDescent="0.2">
      <c r="E574" s="87"/>
    </row>
    <row r="575" spans="5:5" x14ac:dyDescent="0.2">
      <c r="E575" s="87"/>
    </row>
    <row r="576" spans="5:5" x14ac:dyDescent="0.2">
      <c r="E576" s="87"/>
    </row>
    <row r="577" spans="5:5" x14ac:dyDescent="0.2">
      <c r="E577" s="87"/>
    </row>
    <row r="578" spans="5:5" x14ac:dyDescent="0.2">
      <c r="E578" s="87"/>
    </row>
    <row r="579" spans="5:5" x14ac:dyDescent="0.2">
      <c r="E579" s="87"/>
    </row>
    <row r="580" spans="5:5" x14ac:dyDescent="0.2">
      <c r="E580" s="87"/>
    </row>
    <row r="581" spans="5:5" x14ac:dyDescent="0.2">
      <c r="E581" s="87"/>
    </row>
    <row r="582" spans="5:5" x14ac:dyDescent="0.2">
      <c r="E582" s="87"/>
    </row>
    <row r="583" spans="5:5" x14ac:dyDescent="0.2">
      <c r="E583" s="87"/>
    </row>
    <row r="584" spans="5:5" x14ac:dyDescent="0.2">
      <c r="E584" s="87"/>
    </row>
    <row r="585" spans="5:5" x14ac:dyDescent="0.2">
      <c r="E585" s="87"/>
    </row>
    <row r="586" spans="5:5" x14ac:dyDescent="0.2">
      <c r="E586" s="87"/>
    </row>
    <row r="587" spans="5:5" x14ac:dyDescent="0.2">
      <c r="E587" s="87"/>
    </row>
    <row r="588" spans="5:5" x14ac:dyDescent="0.2">
      <c r="E588" s="87"/>
    </row>
    <row r="589" spans="5:5" x14ac:dyDescent="0.2">
      <c r="E589" s="87"/>
    </row>
    <row r="590" spans="5:5" x14ac:dyDescent="0.2">
      <c r="E590" s="87"/>
    </row>
    <row r="591" spans="5:5" x14ac:dyDescent="0.2">
      <c r="E591" s="87"/>
    </row>
    <row r="592" spans="5:5" x14ac:dyDescent="0.2">
      <c r="E592" s="87"/>
    </row>
    <row r="593" spans="5:5" x14ac:dyDescent="0.2">
      <c r="E593" s="87"/>
    </row>
    <row r="594" spans="5:5" x14ac:dyDescent="0.2">
      <c r="E594" s="87"/>
    </row>
    <row r="595" spans="5:5" x14ac:dyDescent="0.2">
      <c r="E595" s="87"/>
    </row>
    <row r="596" spans="5:5" x14ac:dyDescent="0.2">
      <c r="E596" s="87"/>
    </row>
    <row r="597" spans="5:5" x14ac:dyDescent="0.2">
      <c r="E597" s="87"/>
    </row>
    <row r="598" spans="5:5" x14ac:dyDescent="0.2">
      <c r="E598" s="87"/>
    </row>
    <row r="599" spans="5:5" x14ac:dyDescent="0.2">
      <c r="E599" s="87"/>
    </row>
    <row r="600" spans="5:5" x14ac:dyDescent="0.2">
      <c r="E600" s="87"/>
    </row>
    <row r="601" spans="5:5" x14ac:dyDescent="0.2">
      <c r="E601" s="87"/>
    </row>
    <row r="602" spans="5:5" x14ac:dyDescent="0.2">
      <c r="E602" s="87"/>
    </row>
    <row r="603" spans="5:5" x14ac:dyDescent="0.2">
      <c r="E603" s="87"/>
    </row>
    <row r="604" spans="5:5" x14ac:dyDescent="0.2">
      <c r="E604" s="87"/>
    </row>
    <row r="605" spans="5:5" x14ac:dyDescent="0.2">
      <c r="E605" s="87"/>
    </row>
    <row r="606" spans="5:5" x14ac:dyDescent="0.2">
      <c r="E606" s="87"/>
    </row>
    <row r="607" spans="5:5" x14ac:dyDescent="0.2">
      <c r="E607" s="87"/>
    </row>
    <row r="608" spans="5:5" x14ac:dyDescent="0.2">
      <c r="E608" s="87"/>
    </row>
    <row r="609" spans="5:5" x14ac:dyDescent="0.2">
      <c r="E609" s="87"/>
    </row>
    <row r="610" spans="5:5" x14ac:dyDescent="0.2">
      <c r="E610" s="87"/>
    </row>
    <row r="611" spans="5:5" x14ac:dyDescent="0.2">
      <c r="E611" s="87"/>
    </row>
    <row r="612" spans="5:5" x14ac:dyDescent="0.2">
      <c r="E612" s="87"/>
    </row>
    <row r="613" spans="5:5" x14ac:dyDescent="0.2">
      <c r="E613" s="87"/>
    </row>
    <row r="614" spans="5:5" x14ac:dyDescent="0.2">
      <c r="E614" s="87"/>
    </row>
    <row r="615" spans="5:5" x14ac:dyDescent="0.2">
      <c r="E615" s="87"/>
    </row>
    <row r="616" spans="5:5" x14ac:dyDescent="0.2">
      <c r="E616" s="87"/>
    </row>
    <row r="617" spans="5:5" x14ac:dyDescent="0.2">
      <c r="E617" s="87"/>
    </row>
    <row r="618" spans="5:5" x14ac:dyDescent="0.2">
      <c r="E618" s="87"/>
    </row>
    <row r="619" spans="5:5" x14ac:dyDescent="0.2">
      <c r="E619" s="87"/>
    </row>
    <row r="620" spans="5:5" x14ac:dyDescent="0.2">
      <c r="E620" s="87"/>
    </row>
    <row r="621" spans="5:5" x14ac:dyDescent="0.2">
      <c r="E621" s="87"/>
    </row>
    <row r="622" spans="5:5" x14ac:dyDescent="0.2">
      <c r="E622" s="87"/>
    </row>
    <row r="623" spans="5:5" x14ac:dyDescent="0.2">
      <c r="E623" s="87"/>
    </row>
    <row r="624" spans="5:5" x14ac:dyDescent="0.2">
      <c r="E624" s="87"/>
    </row>
    <row r="625" spans="5:5" x14ac:dyDescent="0.2">
      <c r="E625" s="87"/>
    </row>
    <row r="626" spans="5:5" x14ac:dyDescent="0.2">
      <c r="E626" s="87"/>
    </row>
    <row r="627" spans="5:5" x14ac:dyDescent="0.2">
      <c r="E627" s="87"/>
    </row>
    <row r="628" spans="5:5" x14ac:dyDescent="0.2">
      <c r="E628" s="87"/>
    </row>
    <row r="629" spans="5:5" x14ac:dyDescent="0.2">
      <c r="E629" s="87"/>
    </row>
    <row r="630" spans="5:5" x14ac:dyDescent="0.2">
      <c r="E630" s="87"/>
    </row>
    <row r="631" spans="5:5" x14ac:dyDescent="0.2">
      <c r="E631" s="87"/>
    </row>
    <row r="632" spans="5:5" x14ac:dyDescent="0.2">
      <c r="E632" s="87"/>
    </row>
    <row r="633" spans="5:5" x14ac:dyDescent="0.2">
      <c r="E633" s="87"/>
    </row>
    <row r="634" spans="5:5" x14ac:dyDescent="0.2">
      <c r="E634" s="87"/>
    </row>
    <row r="635" spans="5:5" x14ac:dyDescent="0.2">
      <c r="E635" s="87"/>
    </row>
    <row r="636" spans="5:5" x14ac:dyDescent="0.2">
      <c r="E636" s="87"/>
    </row>
    <row r="637" spans="5:5" x14ac:dyDescent="0.2">
      <c r="E637" s="87"/>
    </row>
    <row r="638" spans="5:5" x14ac:dyDescent="0.2">
      <c r="E638" s="87"/>
    </row>
    <row r="639" spans="5:5" x14ac:dyDescent="0.2">
      <c r="E639" s="87"/>
    </row>
    <row r="640" spans="5:5" x14ac:dyDescent="0.2">
      <c r="E640" s="87"/>
    </row>
    <row r="641" spans="5:5" x14ac:dyDescent="0.2">
      <c r="E641" s="87"/>
    </row>
    <row r="642" spans="5:5" x14ac:dyDescent="0.2">
      <c r="E642" s="87"/>
    </row>
    <row r="643" spans="5:5" x14ac:dyDescent="0.2">
      <c r="E643" s="87"/>
    </row>
    <row r="644" spans="5:5" x14ac:dyDescent="0.2">
      <c r="E644" s="87"/>
    </row>
    <row r="645" spans="5:5" x14ac:dyDescent="0.2">
      <c r="E645" s="87"/>
    </row>
    <row r="646" spans="5:5" x14ac:dyDescent="0.2">
      <c r="E646" s="87"/>
    </row>
    <row r="647" spans="5:5" x14ac:dyDescent="0.2">
      <c r="E647" s="87"/>
    </row>
    <row r="648" spans="5:5" x14ac:dyDescent="0.2">
      <c r="E648" s="87"/>
    </row>
    <row r="649" spans="5:5" x14ac:dyDescent="0.2">
      <c r="E649" s="87"/>
    </row>
    <row r="650" spans="5:5" x14ac:dyDescent="0.2">
      <c r="E650" s="87"/>
    </row>
    <row r="651" spans="5:5" x14ac:dyDescent="0.2">
      <c r="E651" s="87"/>
    </row>
    <row r="652" spans="5:5" x14ac:dyDescent="0.2">
      <c r="E652" s="87"/>
    </row>
    <row r="653" spans="5:5" x14ac:dyDescent="0.2">
      <c r="E653" s="87"/>
    </row>
    <row r="654" spans="5:5" x14ac:dyDescent="0.2">
      <c r="E654" s="87"/>
    </row>
    <row r="655" spans="5:5" x14ac:dyDescent="0.2">
      <c r="E655" s="87"/>
    </row>
    <row r="656" spans="5:5" x14ac:dyDescent="0.2">
      <c r="E656" s="87"/>
    </row>
    <row r="657" spans="5:5" x14ac:dyDescent="0.2">
      <c r="E657" s="87"/>
    </row>
    <row r="658" spans="5:5" x14ac:dyDescent="0.2">
      <c r="E658" s="87"/>
    </row>
    <row r="659" spans="5:5" x14ac:dyDescent="0.2">
      <c r="E659" s="87"/>
    </row>
    <row r="660" spans="5:5" x14ac:dyDescent="0.2">
      <c r="E660" s="87"/>
    </row>
    <row r="661" spans="5:5" x14ac:dyDescent="0.2">
      <c r="E661" s="87"/>
    </row>
    <row r="662" spans="5:5" x14ac:dyDescent="0.2">
      <c r="E662" s="87"/>
    </row>
    <row r="663" spans="5:5" x14ac:dyDescent="0.2">
      <c r="E663" s="87"/>
    </row>
    <row r="664" spans="5:5" x14ac:dyDescent="0.2">
      <c r="E664" s="87"/>
    </row>
    <row r="665" spans="5:5" x14ac:dyDescent="0.2">
      <c r="E665" s="87"/>
    </row>
    <row r="666" spans="5:5" x14ac:dyDescent="0.2">
      <c r="E666" s="87"/>
    </row>
    <row r="667" spans="5:5" x14ac:dyDescent="0.2">
      <c r="E667" s="87"/>
    </row>
    <row r="668" spans="5:5" x14ac:dyDescent="0.2">
      <c r="E668" s="87"/>
    </row>
    <row r="669" spans="5:5" x14ac:dyDescent="0.2">
      <c r="E669" s="87"/>
    </row>
    <row r="670" spans="5:5" x14ac:dyDescent="0.2">
      <c r="E670" s="87"/>
    </row>
    <row r="671" spans="5:5" x14ac:dyDescent="0.2">
      <c r="E671" s="87"/>
    </row>
    <row r="672" spans="5:5" x14ac:dyDescent="0.2">
      <c r="E672" s="87"/>
    </row>
    <row r="673" spans="5:5" x14ac:dyDescent="0.2">
      <c r="E673" s="87"/>
    </row>
    <row r="674" spans="5:5" x14ac:dyDescent="0.2">
      <c r="E674" s="87"/>
    </row>
    <row r="675" spans="5:5" x14ac:dyDescent="0.2">
      <c r="E675" s="87"/>
    </row>
    <row r="676" spans="5:5" x14ac:dyDescent="0.2">
      <c r="E676" s="87"/>
    </row>
    <row r="677" spans="5:5" x14ac:dyDescent="0.2">
      <c r="E677" s="87"/>
    </row>
    <row r="678" spans="5:5" x14ac:dyDescent="0.2">
      <c r="E678" s="87"/>
    </row>
    <row r="679" spans="5:5" x14ac:dyDescent="0.2">
      <c r="E679" s="87"/>
    </row>
    <row r="680" spans="5:5" x14ac:dyDescent="0.2">
      <c r="E680" s="87"/>
    </row>
    <row r="681" spans="5:5" x14ac:dyDescent="0.2">
      <c r="E681" s="87"/>
    </row>
    <row r="682" spans="5:5" x14ac:dyDescent="0.2">
      <c r="E682" s="87"/>
    </row>
    <row r="683" spans="5:5" x14ac:dyDescent="0.2">
      <c r="E683" s="87"/>
    </row>
    <row r="684" spans="5:5" x14ac:dyDescent="0.2">
      <c r="E684" s="87"/>
    </row>
    <row r="685" spans="5:5" x14ac:dyDescent="0.2">
      <c r="E685" s="87"/>
    </row>
    <row r="686" spans="5:5" x14ac:dyDescent="0.2">
      <c r="E686" s="87"/>
    </row>
    <row r="687" spans="5:5" x14ac:dyDescent="0.2">
      <c r="E687" s="87"/>
    </row>
    <row r="688" spans="5:5" x14ac:dyDescent="0.2">
      <c r="E688" s="87"/>
    </row>
    <row r="689" spans="5:5" x14ac:dyDescent="0.2">
      <c r="E689" s="87"/>
    </row>
    <row r="690" spans="5:5" x14ac:dyDescent="0.2">
      <c r="E690" s="87"/>
    </row>
    <row r="691" spans="5:5" x14ac:dyDescent="0.2">
      <c r="E691" s="87"/>
    </row>
    <row r="692" spans="5:5" x14ac:dyDescent="0.2">
      <c r="E692" s="87"/>
    </row>
    <row r="693" spans="5:5" x14ac:dyDescent="0.2">
      <c r="E693" s="87"/>
    </row>
    <row r="694" spans="5:5" x14ac:dyDescent="0.2">
      <c r="E694" s="87"/>
    </row>
    <row r="695" spans="5:5" x14ac:dyDescent="0.2">
      <c r="E695" s="87"/>
    </row>
    <row r="696" spans="5:5" x14ac:dyDescent="0.2">
      <c r="E696" s="87"/>
    </row>
    <row r="697" spans="5:5" x14ac:dyDescent="0.2">
      <c r="E697" s="87"/>
    </row>
    <row r="698" spans="5:5" x14ac:dyDescent="0.2">
      <c r="E698" s="87"/>
    </row>
    <row r="699" spans="5:5" x14ac:dyDescent="0.2">
      <c r="E699" s="87"/>
    </row>
    <row r="700" spans="5:5" x14ac:dyDescent="0.2">
      <c r="E700" s="87"/>
    </row>
    <row r="701" spans="5:5" x14ac:dyDescent="0.2">
      <c r="E701" s="87"/>
    </row>
    <row r="702" spans="5:5" x14ac:dyDescent="0.2">
      <c r="E702" s="87"/>
    </row>
    <row r="703" spans="5:5" x14ac:dyDescent="0.2">
      <c r="E703" s="87"/>
    </row>
    <row r="704" spans="5:5" x14ac:dyDescent="0.2">
      <c r="E704" s="87"/>
    </row>
    <row r="705" spans="5:5" x14ac:dyDescent="0.2">
      <c r="E705" s="87"/>
    </row>
    <row r="706" spans="5:5" x14ac:dyDescent="0.2">
      <c r="E706" s="87"/>
    </row>
    <row r="707" spans="5:5" x14ac:dyDescent="0.2">
      <c r="E707" s="87"/>
    </row>
    <row r="708" spans="5:5" x14ac:dyDescent="0.2">
      <c r="E708" s="87"/>
    </row>
    <row r="709" spans="5:5" x14ac:dyDescent="0.2">
      <c r="E709" s="87"/>
    </row>
    <row r="710" spans="5:5" x14ac:dyDescent="0.2">
      <c r="E710" s="87"/>
    </row>
    <row r="711" spans="5:5" x14ac:dyDescent="0.2">
      <c r="E711" s="87"/>
    </row>
    <row r="712" spans="5:5" x14ac:dyDescent="0.2">
      <c r="E712" s="87"/>
    </row>
    <row r="713" spans="5:5" x14ac:dyDescent="0.2">
      <c r="E713" s="87"/>
    </row>
    <row r="714" spans="5:5" x14ac:dyDescent="0.2">
      <c r="E714" s="87"/>
    </row>
    <row r="715" spans="5:5" x14ac:dyDescent="0.2">
      <c r="E715" s="87"/>
    </row>
    <row r="716" spans="5:5" x14ac:dyDescent="0.2">
      <c r="E716" s="87"/>
    </row>
    <row r="717" spans="5:5" x14ac:dyDescent="0.2">
      <c r="E717" s="87"/>
    </row>
    <row r="718" spans="5:5" x14ac:dyDescent="0.2">
      <c r="E718" s="87"/>
    </row>
    <row r="719" spans="5:5" x14ac:dyDescent="0.2">
      <c r="E719" s="87"/>
    </row>
    <row r="720" spans="5:5" x14ac:dyDescent="0.2">
      <c r="E720" s="87"/>
    </row>
    <row r="721" spans="5:5" x14ac:dyDescent="0.2">
      <c r="E721" s="87"/>
    </row>
    <row r="722" spans="5:5" x14ac:dyDescent="0.2">
      <c r="E722" s="87"/>
    </row>
    <row r="723" spans="5:5" x14ac:dyDescent="0.2">
      <c r="E723" s="87"/>
    </row>
    <row r="724" spans="5:5" x14ac:dyDescent="0.2">
      <c r="E724" s="87"/>
    </row>
    <row r="725" spans="5:5" x14ac:dyDescent="0.2">
      <c r="E725" s="87"/>
    </row>
    <row r="726" spans="5:5" x14ac:dyDescent="0.2">
      <c r="E726" s="87"/>
    </row>
    <row r="727" spans="5:5" x14ac:dyDescent="0.2">
      <c r="E727" s="87"/>
    </row>
    <row r="728" spans="5:5" x14ac:dyDescent="0.2">
      <c r="E728" s="87"/>
    </row>
    <row r="729" spans="5:5" x14ac:dyDescent="0.2">
      <c r="E729" s="87"/>
    </row>
    <row r="730" spans="5:5" x14ac:dyDescent="0.2">
      <c r="E730" s="87"/>
    </row>
    <row r="731" spans="5:5" x14ac:dyDescent="0.2">
      <c r="E731" s="87"/>
    </row>
    <row r="732" spans="5:5" x14ac:dyDescent="0.2">
      <c r="E732" s="87"/>
    </row>
    <row r="733" spans="5:5" x14ac:dyDescent="0.2">
      <c r="E733" s="87"/>
    </row>
    <row r="734" spans="5:5" x14ac:dyDescent="0.2">
      <c r="E734" s="87"/>
    </row>
    <row r="735" spans="5:5" x14ac:dyDescent="0.2">
      <c r="E735" s="87"/>
    </row>
    <row r="736" spans="5:5" x14ac:dyDescent="0.2">
      <c r="E736" s="87"/>
    </row>
    <row r="737" spans="5:5" x14ac:dyDescent="0.2">
      <c r="E737" s="87"/>
    </row>
    <row r="738" spans="5:5" x14ac:dyDescent="0.2">
      <c r="E738" s="87"/>
    </row>
    <row r="739" spans="5:5" x14ac:dyDescent="0.2">
      <c r="E739" s="87"/>
    </row>
    <row r="740" spans="5:5" x14ac:dyDescent="0.2">
      <c r="E740" s="87"/>
    </row>
    <row r="741" spans="5:5" x14ac:dyDescent="0.2">
      <c r="E741" s="87"/>
    </row>
    <row r="742" spans="5:5" x14ac:dyDescent="0.2">
      <c r="E742" s="87"/>
    </row>
    <row r="743" spans="5:5" x14ac:dyDescent="0.2">
      <c r="E743" s="87"/>
    </row>
    <row r="744" spans="5:5" x14ac:dyDescent="0.2">
      <c r="E744" s="87"/>
    </row>
    <row r="745" spans="5:5" x14ac:dyDescent="0.2">
      <c r="E745" s="87"/>
    </row>
    <row r="746" spans="5:5" x14ac:dyDescent="0.2">
      <c r="E746" s="87"/>
    </row>
    <row r="747" spans="5:5" x14ac:dyDescent="0.2">
      <c r="E747" s="87"/>
    </row>
    <row r="748" spans="5:5" x14ac:dyDescent="0.2">
      <c r="E748" s="87"/>
    </row>
    <row r="749" spans="5:5" x14ac:dyDescent="0.2">
      <c r="E749" s="87"/>
    </row>
    <row r="750" spans="5:5" x14ac:dyDescent="0.2">
      <c r="E750" s="87"/>
    </row>
    <row r="751" spans="5:5" x14ac:dyDescent="0.2">
      <c r="E751" s="87"/>
    </row>
    <row r="752" spans="5:5" x14ac:dyDescent="0.2">
      <c r="E752" s="87"/>
    </row>
    <row r="753" spans="5:5" x14ac:dyDescent="0.2">
      <c r="E753" s="87"/>
    </row>
    <row r="754" spans="5:5" x14ac:dyDescent="0.2">
      <c r="E754" s="87"/>
    </row>
    <row r="755" spans="5:5" x14ac:dyDescent="0.2">
      <c r="E755" s="87"/>
    </row>
    <row r="756" spans="5:5" x14ac:dyDescent="0.2">
      <c r="E756" s="87"/>
    </row>
    <row r="757" spans="5:5" x14ac:dyDescent="0.2">
      <c r="E757" s="87"/>
    </row>
    <row r="758" spans="5:5" x14ac:dyDescent="0.2">
      <c r="E758" s="87"/>
    </row>
    <row r="759" spans="5:5" x14ac:dyDescent="0.2">
      <c r="E759" s="87"/>
    </row>
    <row r="760" spans="5:5" x14ac:dyDescent="0.2">
      <c r="E760" s="87"/>
    </row>
    <row r="761" spans="5:5" x14ac:dyDescent="0.2">
      <c r="E761" s="87"/>
    </row>
    <row r="762" spans="5:5" x14ac:dyDescent="0.2">
      <c r="E762" s="87"/>
    </row>
    <row r="763" spans="5:5" x14ac:dyDescent="0.2">
      <c r="E763" s="87"/>
    </row>
    <row r="764" spans="5:5" x14ac:dyDescent="0.2">
      <c r="E764" s="87"/>
    </row>
    <row r="765" spans="5:5" x14ac:dyDescent="0.2">
      <c r="E765" s="87"/>
    </row>
    <row r="766" spans="5:5" x14ac:dyDescent="0.2">
      <c r="E766" s="87"/>
    </row>
    <row r="767" spans="5:5" x14ac:dyDescent="0.2">
      <c r="E767" s="87"/>
    </row>
    <row r="768" spans="5:5" x14ac:dyDescent="0.2">
      <c r="E768" s="87"/>
    </row>
    <row r="769" spans="5:5" x14ac:dyDescent="0.2">
      <c r="E769" s="87"/>
    </row>
    <row r="770" spans="5:5" x14ac:dyDescent="0.2">
      <c r="E770" s="87"/>
    </row>
    <row r="771" spans="5:5" x14ac:dyDescent="0.2">
      <c r="E771" s="87"/>
    </row>
    <row r="772" spans="5:5" x14ac:dyDescent="0.2">
      <c r="E772" s="87"/>
    </row>
    <row r="773" spans="5:5" x14ac:dyDescent="0.2">
      <c r="E773" s="87"/>
    </row>
    <row r="774" spans="5:5" x14ac:dyDescent="0.2">
      <c r="E774" s="87"/>
    </row>
    <row r="775" spans="5:5" x14ac:dyDescent="0.2">
      <c r="E775" s="87"/>
    </row>
    <row r="776" spans="5:5" x14ac:dyDescent="0.2">
      <c r="E776" s="87"/>
    </row>
    <row r="777" spans="5:5" x14ac:dyDescent="0.2">
      <c r="E777" s="87"/>
    </row>
    <row r="778" spans="5:5" x14ac:dyDescent="0.2">
      <c r="E778" s="87"/>
    </row>
    <row r="779" spans="5:5" x14ac:dyDescent="0.2">
      <c r="E779" s="87"/>
    </row>
    <row r="780" spans="5:5" x14ac:dyDescent="0.2">
      <c r="E780" s="87"/>
    </row>
    <row r="781" spans="5:5" x14ac:dyDescent="0.2">
      <c r="E781" s="87"/>
    </row>
    <row r="782" spans="5:5" x14ac:dyDescent="0.2">
      <c r="E782" s="87"/>
    </row>
    <row r="783" spans="5:5" x14ac:dyDescent="0.2">
      <c r="E783" s="87"/>
    </row>
    <row r="784" spans="5:5" x14ac:dyDescent="0.2">
      <c r="E784" s="87"/>
    </row>
    <row r="785" spans="5:5" x14ac:dyDescent="0.2">
      <c r="E785" s="87"/>
    </row>
    <row r="786" spans="5:5" x14ac:dyDescent="0.2">
      <c r="E786" s="87"/>
    </row>
    <row r="787" spans="5:5" x14ac:dyDescent="0.2">
      <c r="E787" s="87"/>
    </row>
    <row r="788" spans="5:5" x14ac:dyDescent="0.2">
      <c r="E788" s="87"/>
    </row>
    <row r="789" spans="5:5" x14ac:dyDescent="0.2">
      <c r="E789" s="87"/>
    </row>
    <row r="790" spans="5:5" x14ac:dyDescent="0.2">
      <c r="E790" s="87"/>
    </row>
    <row r="791" spans="5:5" x14ac:dyDescent="0.2">
      <c r="E791" s="87"/>
    </row>
    <row r="792" spans="5:5" x14ac:dyDescent="0.2">
      <c r="E792" s="87"/>
    </row>
    <row r="793" spans="5:5" x14ac:dyDescent="0.2">
      <c r="E793" s="87"/>
    </row>
    <row r="794" spans="5:5" x14ac:dyDescent="0.2">
      <c r="E794" s="87"/>
    </row>
    <row r="795" spans="5:5" x14ac:dyDescent="0.2">
      <c r="E795" s="87"/>
    </row>
    <row r="796" spans="5:5" x14ac:dyDescent="0.2">
      <c r="E796" s="87"/>
    </row>
    <row r="797" spans="5:5" x14ac:dyDescent="0.2">
      <c r="E797" s="87"/>
    </row>
    <row r="798" spans="5:5" x14ac:dyDescent="0.2">
      <c r="E798" s="87"/>
    </row>
    <row r="799" spans="5:5" x14ac:dyDescent="0.2">
      <c r="E799" s="87"/>
    </row>
    <row r="800" spans="5:5" x14ac:dyDescent="0.2">
      <c r="E800" s="87"/>
    </row>
    <row r="801" spans="5:5" x14ac:dyDescent="0.2">
      <c r="E801" s="87"/>
    </row>
    <row r="802" spans="5:5" x14ac:dyDescent="0.2">
      <c r="E802" s="87"/>
    </row>
    <row r="803" spans="5:5" x14ac:dyDescent="0.2">
      <c r="E803" s="87"/>
    </row>
    <row r="804" spans="5:5" x14ac:dyDescent="0.2">
      <c r="E804" s="87"/>
    </row>
    <row r="805" spans="5:5" x14ac:dyDescent="0.2">
      <c r="E805" s="87"/>
    </row>
    <row r="806" spans="5:5" x14ac:dyDescent="0.2">
      <c r="E806" s="87"/>
    </row>
    <row r="807" spans="5:5" x14ac:dyDescent="0.2">
      <c r="E807" s="87"/>
    </row>
    <row r="808" spans="5:5" x14ac:dyDescent="0.2">
      <c r="E808" s="87"/>
    </row>
    <row r="809" spans="5:5" x14ac:dyDescent="0.2">
      <c r="E809" s="87"/>
    </row>
    <row r="810" spans="5:5" x14ac:dyDescent="0.2">
      <c r="E810" s="87"/>
    </row>
    <row r="811" spans="5:5" x14ac:dyDescent="0.2">
      <c r="E811" s="87"/>
    </row>
    <row r="812" spans="5:5" x14ac:dyDescent="0.2">
      <c r="E812" s="87"/>
    </row>
    <row r="813" spans="5:5" x14ac:dyDescent="0.2">
      <c r="E813" s="87"/>
    </row>
    <row r="814" spans="5:5" x14ac:dyDescent="0.2">
      <c r="E814" s="87"/>
    </row>
    <row r="815" spans="5:5" x14ac:dyDescent="0.2">
      <c r="E815" s="87"/>
    </row>
    <row r="816" spans="5:5" x14ac:dyDescent="0.2">
      <c r="E816" s="87"/>
    </row>
    <row r="817" spans="5:5" x14ac:dyDescent="0.2">
      <c r="E817" s="87"/>
    </row>
    <row r="818" spans="5:5" x14ac:dyDescent="0.2">
      <c r="E818" s="87"/>
    </row>
    <row r="819" spans="5:5" x14ac:dyDescent="0.2">
      <c r="E819" s="87"/>
    </row>
    <row r="820" spans="5:5" x14ac:dyDescent="0.2">
      <c r="E820" s="87"/>
    </row>
    <row r="821" spans="5:5" x14ac:dyDescent="0.2">
      <c r="E821" s="87"/>
    </row>
    <row r="822" spans="5:5" x14ac:dyDescent="0.2">
      <c r="E822" s="87"/>
    </row>
    <row r="823" spans="5:5" x14ac:dyDescent="0.2">
      <c r="E823" s="87"/>
    </row>
    <row r="824" spans="5:5" x14ac:dyDescent="0.2">
      <c r="E824" s="87"/>
    </row>
    <row r="825" spans="5:5" x14ac:dyDescent="0.2">
      <c r="E825" s="87"/>
    </row>
    <row r="826" spans="5:5" x14ac:dyDescent="0.2">
      <c r="E826" s="87"/>
    </row>
    <row r="827" spans="5:5" x14ac:dyDescent="0.2">
      <c r="E827" s="87"/>
    </row>
    <row r="828" spans="5:5" x14ac:dyDescent="0.2">
      <c r="E828" s="87"/>
    </row>
    <row r="829" spans="5:5" x14ac:dyDescent="0.2">
      <c r="E829" s="87"/>
    </row>
    <row r="830" spans="5:5" x14ac:dyDescent="0.2">
      <c r="E830" s="87"/>
    </row>
    <row r="831" spans="5:5" x14ac:dyDescent="0.2">
      <c r="E831" s="87"/>
    </row>
    <row r="832" spans="5:5" x14ac:dyDescent="0.2">
      <c r="E832" s="87"/>
    </row>
    <row r="833" spans="5:5" x14ac:dyDescent="0.2">
      <c r="E833" s="87"/>
    </row>
    <row r="834" spans="5:5" x14ac:dyDescent="0.2">
      <c r="E834" s="87"/>
    </row>
    <row r="835" spans="5:5" x14ac:dyDescent="0.2">
      <c r="E835" s="87"/>
    </row>
    <row r="836" spans="5:5" x14ac:dyDescent="0.2">
      <c r="E836" s="87"/>
    </row>
    <row r="837" spans="5:5" x14ac:dyDescent="0.2">
      <c r="E837" s="87"/>
    </row>
    <row r="838" spans="5:5" x14ac:dyDescent="0.2">
      <c r="E838" s="87"/>
    </row>
    <row r="839" spans="5:5" x14ac:dyDescent="0.2">
      <c r="E839" s="87"/>
    </row>
    <row r="840" spans="5:5" x14ac:dyDescent="0.2">
      <c r="E840" s="87"/>
    </row>
    <row r="841" spans="5:5" x14ac:dyDescent="0.2">
      <c r="E841" s="87"/>
    </row>
    <row r="842" spans="5:5" x14ac:dyDescent="0.2">
      <c r="E842" s="87"/>
    </row>
    <row r="843" spans="5:5" x14ac:dyDescent="0.2">
      <c r="E843" s="87"/>
    </row>
    <row r="844" spans="5:5" x14ac:dyDescent="0.2">
      <c r="E844" s="87"/>
    </row>
    <row r="845" spans="5:5" x14ac:dyDescent="0.2">
      <c r="E845" s="87"/>
    </row>
    <row r="846" spans="5:5" x14ac:dyDescent="0.2">
      <c r="E846" s="87"/>
    </row>
    <row r="847" spans="5:5" x14ac:dyDescent="0.2">
      <c r="E847" s="87"/>
    </row>
    <row r="848" spans="5:5" x14ac:dyDescent="0.2">
      <c r="E848" s="87"/>
    </row>
    <row r="849" spans="5:5" x14ac:dyDescent="0.2">
      <c r="E849" s="87"/>
    </row>
    <row r="850" spans="5:5" x14ac:dyDescent="0.2">
      <c r="E850" s="87"/>
    </row>
    <row r="851" spans="5:5" x14ac:dyDescent="0.2">
      <c r="E851" s="87"/>
    </row>
    <row r="852" spans="5:5" x14ac:dyDescent="0.2">
      <c r="E852" s="87"/>
    </row>
    <row r="853" spans="5:5" x14ac:dyDescent="0.2">
      <c r="E853" s="87"/>
    </row>
    <row r="854" spans="5:5" x14ac:dyDescent="0.2">
      <c r="E854" s="87"/>
    </row>
    <row r="855" spans="5:5" x14ac:dyDescent="0.2">
      <c r="E855" s="87"/>
    </row>
    <row r="856" spans="5:5" x14ac:dyDescent="0.2">
      <c r="E856" s="87"/>
    </row>
    <row r="857" spans="5:5" x14ac:dyDescent="0.2">
      <c r="E857" s="87"/>
    </row>
    <row r="858" spans="5:5" x14ac:dyDescent="0.2">
      <c r="E858" s="87"/>
    </row>
    <row r="859" spans="5:5" x14ac:dyDescent="0.2">
      <c r="E859" s="87"/>
    </row>
    <row r="860" spans="5:5" x14ac:dyDescent="0.2">
      <c r="E860" s="87"/>
    </row>
    <row r="861" spans="5:5" x14ac:dyDescent="0.2">
      <c r="E861" s="87"/>
    </row>
    <row r="862" spans="5:5" x14ac:dyDescent="0.2">
      <c r="E862" s="87"/>
    </row>
    <row r="863" spans="5:5" x14ac:dyDescent="0.2">
      <c r="E863" s="87"/>
    </row>
    <row r="864" spans="5:5" x14ac:dyDescent="0.2">
      <c r="E864" s="87"/>
    </row>
    <row r="865" spans="5:5" x14ac:dyDescent="0.2">
      <c r="E865" s="87"/>
    </row>
    <row r="866" spans="5:5" x14ac:dyDescent="0.2">
      <c r="E866" s="87"/>
    </row>
    <row r="867" spans="5:5" x14ac:dyDescent="0.2">
      <c r="E867" s="87"/>
    </row>
    <row r="868" spans="5:5" x14ac:dyDescent="0.2">
      <c r="E868" s="87"/>
    </row>
    <row r="869" spans="5:5" x14ac:dyDescent="0.2">
      <c r="E869" s="87"/>
    </row>
    <row r="870" spans="5:5" x14ac:dyDescent="0.2">
      <c r="E870" s="87"/>
    </row>
    <row r="871" spans="5:5" x14ac:dyDescent="0.2">
      <c r="E871" s="87"/>
    </row>
    <row r="872" spans="5:5" x14ac:dyDescent="0.2">
      <c r="E872" s="87"/>
    </row>
    <row r="873" spans="5:5" x14ac:dyDescent="0.2">
      <c r="E873" s="87"/>
    </row>
    <row r="874" spans="5:5" x14ac:dyDescent="0.2">
      <c r="E874" s="87"/>
    </row>
    <row r="875" spans="5:5" x14ac:dyDescent="0.2">
      <c r="E875" s="87"/>
    </row>
    <row r="876" spans="5:5" x14ac:dyDescent="0.2">
      <c r="E876" s="87"/>
    </row>
    <row r="877" spans="5:5" x14ac:dyDescent="0.2">
      <c r="E877" s="87"/>
    </row>
    <row r="878" spans="5:5" x14ac:dyDescent="0.2">
      <c r="E878" s="87"/>
    </row>
    <row r="879" spans="5:5" x14ac:dyDescent="0.2">
      <c r="E879" s="87"/>
    </row>
    <row r="880" spans="5:5" x14ac:dyDescent="0.2">
      <c r="E880" s="87"/>
    </row>
    <row r="881" spans="5:5" x14ac:dyDescent="0.2">
      <c r="E881" s="87"/>
    </row>
    <row r="882" spans="5:5" x14ac:dyDescent="0.2">
      <c r="E882" s="87"/>
    </row>
    <row r="883" spans="5:5" x14ac:dyDescent="0.2">
      <c r="E883" s="87"/>
    </row>
    <row r="884" spans="5:5" x14ac:dyDescent="0.2">
      <c r="E884" s="87"/>
    </row>
    <row r="885" spans="5:5" x14ac:dyDescent="0.2">
      <c r="E885" s="87"/>
    </row>
    <row r="886" spans="5:5" x14ac:dyDescent="0.2">
      <c r="E886" s="87"/>
    </row>
    <row r="887" spans="5:5" x14ac:dyDescent="0.2">
      <c r="E887" s="87"/>
    </row>
    <row r="888" spans="5:5" x14ac:dyDescent="0.2">
      <c r="E888" s="87"/>
    </row>
    <row r="889" spans="5:5" x14ac:dyDescent="0.2">
      <c r="E889" s="87"/>
    </row>
    <row r="890" spans="5:5" x14ac:dyDescent="0.2">
      <c r="E890" s="87"/>
    </row>
    <row r="891" spans="5:5" x14ac:dyDescent="0.2">
      <c r="E891" s="87"/>
    </row>
    <row r="892" spans="5:5" x14ac:dyDescent="0.2">
      <c r="E892" s="87"/>
    </row>
    <row r="893" spans="5:5" x14ac:dyDescent="0.2">
      <c r="E893" s="87"/>
    </row>
    <row r="894" spans="5:5" x14ac:dyDescent="0.2">
      <c r="E894" s="87"/>
    </row>
    <row r="895" spans="5:5" x14ac:dyDescent="0.2">
      <c r="E895" s="87"/>
    </row>
    <row r="896" spans="5:5" x14ac:dyDescent="0.2">
      <c r="E896" s="87"/>
    </row>
    <row r="897" spans="5:5" x14ac:dyDescent="0.2">
      <c r="E897" s="87"/>
    </row>
    <row r="898" spans="5:5" x14ac:dyDescent="0.2">
      <c r="E898" s="87"/>
    </row>
    <row r="899" spans="5:5" x14ac:dyDescent="0.2">
      <c r="E899" s="87"/>
    </row>
    <row r="900" spans="5:5" x14ac:dyDescent="0.2">
      <c r="E900" s="87"/>
    </row>
    <row r="901" spans="5:5" x14ac:dyDescent="0.2">
      <c r="E901" s="87"/>
    </row>
    <row r="902" spans="5:5" x14ac:dyDescent="0.2">
      <c r="E902" s="87"/>
    </row>
    <row r="903" spans="5:5" x14ac:dyDescent="0.2">
      <c r="E903" s="87"/>
    </row>
    <row r="904" spans="5:5" x14ac:dyDescent="0.2">
      <c r="E904" s="87"/>
    </row>
    <row r="905" spans="5:5" x14ac:dyDescent="0.2">
      <c r="E905" s="87"/>
    </row>
    <row r="906" spans="5:5" x14ac:dyDescent="0.2">
      <c r="E906" s="87"/>
    </row>
    <row r="907" spans="5:5" x14ac:dyDescent="0.2">
      <c r="E907" s="87"/>
    </row>
    <row r="908" spans="5:5" x14ac:dyDescent="0.2">
      <c r="E908" s="87"/>
    </row>
    <row r="909" spans="5:5" x14ac:dyDescent="0.2">
      <c r="E909" s="87"/>
    </row>
    <row r="910" spans="5:5" x14ac:dyDescent="0.2">
      <c r="E910" s="87"/>
    </row>
    <row r="911" spans="5:5" x14ac:dyDescent="0.2">
      <c r="E911" s="87"/>
    </row>
    <row r="912" spans="5:5" x14ac:dyDescent="0.2">
      <c r="E912" s="87"/>
    </row>
    <row r="913" spans="5:5" x14ac:dyDescent="0.2">
      <c r="E913" s="87"/>
    </row>
    <row r="914" spans="5:5" x14ac:dyDescent="0.2">
      <c r="E914" s="87"/>
    </row>
    <row r="915" spans="5:5" x14ac:dyDescent="0.2">
      <c r="E915" s="87"/>
    </row>
    <row r="916" spans="5:5" x14ac:dyDescent="0.2">
      <c r="E916" s="87"/>
    </row>
    <row r="917" spans="5:5" x14ac:dyDescent="0.2">
      <c r="E917" s="87"/>
    </row>
    <row r="918" spans="5:5" x14ac:dyDescent="0.2">
      <c r="E918" s="87"/>
    </row>
    <row r="919" spans="5:5" x14ac:dyDescent="0.2">
      <c r="E919" s="87"/>
    </row>
    <row r="920" spans="5:5" x14ac:dyDescent="0.2">
      <c r="E920" s="87"/>
    </row>
    <row r="921" spans="5:5" x14ac:dyDescent="0.2">
      <c r="E921" s="87"/>
    </row>
    <row r="922" spans="5:5" x14ac:dyDescent="0.2">
      <c r="E922" s="87"/>
    </row>
    <row r="923" spans="5:5" x14ac:dyDescent="0.2">
      <c r="E923" s="87"/>
    </row>
    <row r="924" spans="5:5" x14ac:dyDescent="0.2">
      <c r="E924" s="87"/>
    </row>
    <row r="925" spans="5:5" x14ac:dyDescent="0.2">
      <c r="E925" s="87"/>
    </row>
    <row r="926" spans="5:5" x14ac:dyDescent="0.2">
      <c r="E926" s="87"/>
    </row>
    <row r="927" spans="5:5" x14ac:dyDescent="0.2">
      <c r="E927" s="87"/>
    </row>
    <row r="928" spans="5:5" x14ac:dyDescent="0.2">
      <c r="E928" s="87"/>
    </row>
    <row r="929" spans="5:5" x14ac:dyDescent="0.2">
      <c r="E929" s="87"/>
    </row>
    <row r="930" spans="5:5" x14ac:dyDescent="0.2">
      <c r="E930" s="87"/>
    </row>
    <row r="931" spans="5:5" x14ac:dyDescent="0.2">
      <c r="E931" s="87"/>
    </row>
    <row r="932" spans="5:5" x14ac:dyDescent="0.2">
      <c r="E932" s="87"/>
    </row>
    <row r="933" spans="5:5" x14ac:dyDescent="0.2">
      <c r="E933" s="87"/>
    </row>
    <row r="934" spans="5:5" x14ac:dyDescent="0.2">
      <c r="E934" s="87"/>
    </row>
    <row r="935" spans="5:5" x14ac:dyDescent="0.2">
      <c r="E935" s="87"/>
    </row>
    <row r="936" spans="5:5" x14ac:dyDescent="0.2">
      <c r="E936" s="87"/>
    </row>
    <row r="937" spans="5:5" x14ac:dyDescent="0.2">
      <c r="E937" s="87"/>
    </row>
    <row r="938" spans="5:5" x14ac:dyDescent="0.2">
      <c r="E938" s="87"/>
    </row>
    <row r="939" spans="5:5" x14ac:dyDescent="0.2">
      <c r="E939" s="87"/>
    </row>
    <row r="940" spans="5:5" x14ac:dyDescent="0.2">
      <c r="E940" s="87"/>
    </row>
    <row r="941" spans="5:5" x14ac:dyDescent="0.2">
      <c r="E941" s="87"/>
    </row>
    <row r="942" spans="5:5" x14ac:dyDescent="0.2">
      <c r="E942" s="87"/>
    </row>
    <row r="943" spans="5:5" x14ac:dyDescent="0.2">
      <c r="E943" s="87"/>
    </row>
    <row r="944" spans="5:5" x14ac:dyDescent="0.2">
      <c r="E944" s="87"/>
    </row>
    <row r="945" spans="5:5" x14ac:dyDescent="0.2">
      <c r="E945" s="87"/>
    </row>
    <row r="946" spans="5:5" x14ac:dyDescent="0.2">
      <c r="E946" s="87"/>
    </row>
    <row r="947" spans="5:5" x14ac:dyDescent="0.2">
      <c r="E947" s="87"/>
    </row>
    <row r="948" spans="5:5" x14ac:dyDescent="0.2">
      <c r="E948" s="87"/>
    </row>
    <row r="949" spans="5:5" x14ac:dyDescent="0.2">
      <c r="E949" s="87"/>
    </row>
    <row r="950" spans="5:5" x14ac:dyDescent="0.2">
      <c r="E950" s="87"/>
    </row>
    <row r="951" spans="5:5" x14ac:dyDescent="0.2">
      <c r="E951" s="87"/>
    </row>
    <row r="952" spans="5:5" x14ac:dyDescent="0.2">
      <c r="E952" s="87"/>
    </row>
    <row r="953" spans="5:5" x14ac:dyDescent="0.2">
      <c r="E953" s="87"/>
    </row>
    <row r="954" spans="5:5" x14ac:dyDescent="0.2">
      <c r="E954" s="87"/>
    </row>
    <row r="955" spans="5:5" x14ac:dyDescent="0.2">
      <c r="E955" s="87"/>
    </row>
    <row r="956" spans="5:5" x14ac:dyDescent="0.2">
      <c r="E956" s="87"/>
    </row>
    <row r="957" spans="5:5" x14ac:dyDescent="0.2">
      <c r="E957" s="87"/>
    </row>
    <row r="958" spans="5:5" x14ac:dyDescent="0.2">
      <c r="E958" s="87"/>
    </row>
    <row r="959" spans="5:5" x14ac:dyDescent="0.2">
      <c r="E959" s="87"/>
    </row>
    <row r="960" spans="5:5" x14ac:dyDescent="0.2">
      <c r="E960" s="87"/>
    </row>
    <row r="961" spans="5:5" x14ac:dyDescent="0.2">
      <c r="E961" s="87"/>
    </row>
    <row r="962" spans="5:5" x14ac:dyDescent="0.2">
      <c r="E962" s="87"/>
    </row>
    <row r="963" spans="5:5" x14ac:dyDescent="0.2">
      <c r="E963" s="87"/>
    </row>
    <row r="964" spans="5:5" x14ac:dyDescent="0.2">
      <c r="E964" s="87"/>
    </row>
    <row r="965" spans="5:5" x14ac:dyDescent="0.2">
      <c r="E965" s="87"/>
    </row>
    <row r="966" spans="5:5" x14ac:dyDescent="0.2">
      <c r="E966" s="87"/>
    </row>
    <row r="967" spans="5:5" x14ac:dyDescent="0.2">
      <c r="E967" s="87"/>
    </row>
    <row r="968" spans="5:5" x14ac:dyDescent="0.2">
      <c r="E968" s="87"/>
    </row>
    <row r="969" spans="5:5" x14ac:dyDescent="0.2">
      <c r="E969" s="87"/>
    </row>
    <row r="970" spans="5:5" x14ac:dyDescent="0.2">
      <c r="E970" s="87"/>
    </row>
    <row r="971" spans="5:5" x14ac:dyDescent="0.2">
      <c r="E971" s="87"/>
    </row>
    <row r="972" spans="5:5" x14ac:dyDescent="0.2">
      <c r="E972" s="87"/>
    </row>
    <row r="973" spans="5:5" x14ac:dyDescent="0.2">
      <c r="E973" s="87"/>
    </row>
    <row r="974" spans="5:5" x14ac:dyDescent="0.2">
      <c r="E974" s="87"/>
    </row>
    <row r="975" spans="5:5" x14ac:dyDescent="0.2">
      <c r="E975" s="87"/>
    </row>
    <row r="976" spans="5:5" x14ac:dyDescent="0.2">
      <c r="E976" s="87"/>
    </row>
    <row r="977" spans="5:5" x14ac:dyDescent="0.2">
      <c r="E977" s="87"/>
    </row>
    <row r="978" spans="5:5" x14ac:dyDescent="0.2">
      <c r="E978" s="87"/>
    </row>
    <row r="979" spans="5:5" x14ac:dyDescent="0.2">
      <c r="E979" s="87"/>
    </row>
    <row r="980" spans="5:5" x14ac:dyDescent="0.2">
      <c r="E980" s="87"/>
    </row>
    <row r="981" spans="5:5" x14ac:dyDescent="0.2">
      <c r="E981" s="87"/>
    </row>
    <row r="982" spans="5:5" x14ac:dyDescent="0.2">
      <c r="E982" s="87"/>
    </row>
    <row r="983" spans="5:5" x14ac:dyDescent="0.2">
      <c r="E983" s="87"/>
    </row>
    <row r="984" spans="5:5" x14ac:dyDescent="0.2">
      <c r="E984" s="87"/>
    </row>
    <row r="985" spans="5:5" x14ac:dyDescent="0.2">
      <c r="E985" s="87"/>
    </row>
    <row r="986" spans="5:5" x14ac:dyDescent="0.2">
      <c r="E986" s="87"/>
    </row>
    <row r="987" spans="5:5" x14ac:dyDescent="0.2">
      <c r="E987" s="87"/>
    </row>
    <row r="988" spans="5:5" x14ac:dyDescent="0.2">
      <c r="E988" s="87"/>
    </row>
    <row r="989" spans="5:5" x14ac:dyDescent="0.2">
      <c r="E989" s="87"/>
    </row>
    <row r="990" spans="5:5" x14ac:dyDescent="0.2">
      <c r="E990" s="87"/>
    </row>
    <row r="991" spans="5:5" x14ac:dyDescent="0.2">
      <c r="E991" s="87"/>
    </row>
    <row r="992" spans="5:5" x14ac:dyDescent="0.2">
      <c r="E992" s="87"/>
    </row>
    <row r="993" spans="5:5" x14ac:dyDescent="0.2">
      <c r="E993" s="87"/>
    </row>
    <row r="994" spans="5:5" x14ac:dyDescent="0.2">
      <c r="E994" s="87"/>
    </row>
    <row r="995" spans="5:5" x14ac:dyDescent="0.2">
      <c r="E995" s="87"/>
    </row>
    <row r="996" spans="5:5" x14ac:dyDescent="0.2">
      <c r="E996" s="87"/>
    </row>
    <row r="997" spans="5:5" x14ac:dyDescent="0.2">
      <c r="E997" s="87"/>
    </row>
    <row r="998" spans="5:5" x14ac:dyDescent="0.2">
      <c r="E998" s="87"/>
    </row>
    <row r="999" spans="5:5" x14ac:dyDescent="0.2">
      <c r="E999" s="87"/>
    </row>
    <row r="1000" spans="5:5" x14ac:dyDescent="0.2">
      <c r="E1000" s="87"/>
    </row>
    <row r="1001" spans="5:5" x14ac:dyDescent="0.2">
      <c r="E1001" s="87"/>
    </row>
    <row r="1002" spans="5:5" x14ac:dyDescent="0.2">
      <c r="E1002" s="87"/>
    </row>
    <row r="1003" spans="5:5" x14ac:dyDescent="0.2">
      <c r="E1003" s="87"/>
    </row>
    <row r="1004" spans="5:5" x14ac:dyDescent="0.2">
      <c r="E1004" s="87"/>
    </row>
    <row r="1005" spans="5:5" x14ac:dyDescent="0.2">
      <c r="E1005" s="87"/>
    </row>
    <row r="1006" spans="5:5" x14ac:dyDescent="0.2">
      <c r="E1006" s="87"/>
    </row>
    <row r="1007" spans="5:5" x14ac:dyDescent="0.2">
      <c r="E1007" s="87"/>
    </row>
    <row r="1008" spans="5:5" x14ac:dyDescent="0.2">
      <c r="E1008" s="87"/>
    </row>
    <row r="1009" spans="5:5" x14ac:dyDescent="0.2">
      <c r="E1009" s="87"/>
    </row>
    <row r="1010" spans="5:5" x14ac:dyDescent="0.2">
      <c r="E1010" s="87"/>
    </row>
    <row r="1011" spans="5:5" x14ac:dyDescent="0.2">
      <c r="E1011" s="87"/>
    </row>
    <row r="1012" spans="5:5" x14ac:dyDescent="0.2">
      <c r="E1012" s="87"/>
    </row>
    <row r="1013" spans="5:5" x14ac:dyDescent="0.2">
      <c r="E1013" s="87"/>
    </row>
    <row r="1014" spans="5:5" x14ac:dyDescent="0.2">
      <c r="E1014" s="87"/>
    </row>
    <row r="1015" spans="5:5" x14ac:dyDescent="0.2">
      <c r="E1015" s="87"/>
    </row>
    <row r="1016" spans="5:5" x14ac:dyDescent="0.2">
      <c r="E1016" s="87"/>
    </row>
    <row r="1017" spans="5:5" x14ac:dyDescent="0.2">
      <c r="E1017" s="87"/>
    </row>
    <row r="1018" spans="5:5" x14ac:dyDescent="0.2">
      <c r="E1018" s="87"/>
    </row>
    <row r="1019" spans="5:5" x14ac:dyDescent="0.2">
      <c r="E1019" s="87"/>
    </row>
    <row r="1020" spans="5:5" x14ac:dyDescent="0.2">
      <c r="E1020" s="87"/>
    </row>
    <row r="1021" spans="5:5" x14ac:dyDescent="0.2">
      <c r="E1021" s="87"/>
    </row>
    <row r="1022" spans="5:5" x14ac:dyDescent="0.2">
      <c r="E1022" s="87"/>
    </row>
    <row r="1023" spans="5:5" x14ac:dyDescent="0.2">
      <c r="E1023" s="87"/>
    </row>
    <row r="1024" spans="5:5" x14ac:dyDescent="0.2">
      <c r="E1024" s="87"/>
    </row>
    <row r="1025" spans="5:5" x14ac:dyDescent="0.2">
      <c r="E1025" s="87"/>
    </row>
    <row r="1026" spans="5:5" x14ac:dyDescent="0.2">
      <c r="E1026" s="87"/>
    </row>
    <row r="1027" spans="5:5" x14ac:dyDescent="0.2">
      <c r="E1027" s="87"/>
    </row>
    <row r="1028" spans="5:5" x14ac:dyDescent="0.2">
      <c r="E1028" s="87"/>
    </row>
    <row r="1029" spans="5:5" x14ac:dyDescent="0.2">
      <c r="E1029" s="87"/>
    </row>
    <row r="1030" spans="5:5" x14ac:dyDescent="0.2">
      <c r="E1030" s="87"/>
    </row>
    <row r="1031" spans="5:5" x14ac:dyDescent="0.2">
      <c r="E1031" s="87"/>
    </row>
    <row r="1032" spans="5:5" x14ac:dyDescent="0.2">
      <c r="E1032" s="87"/>
    </row>
    <row r="1033" spans="5:5" x14ac:dyDescent="0.2">
      <c r="E1033" s="87"/>
    </row>
    <row r="1034" spans="5:5" x14ac:dyDescent="0.2">
      <c r="E1034" s="87"/>
    </row>
    <row r="1035" spans="5:5" x14ac:dyDescent="0.2">
      <c r="E1035" s="87"/>
    </row>
    <row r="1036" spans="5:5" x14ac:dyDescent="0.2">
      <c r="E1036" s="87"/>
    </row>
    <row r="1037" spans="5:5" x14ac:dyDescent="0.2">
      <c r="E1037" s="87"/>
    </row>
    <row r="1038" spans="5:5" x14ac:dyDescent="0.2">
      <c r="E1038" s="87"/>
    </row>
    <row r="1039" spans="5:5" x14ac:dyDescent="0.2">
      <c r="E1039" s="87"/>
    </row>
    <row r="1040" spans="5:5" x14ac:dyDescent="0.2">
      <c r="E1040" s="87"/>
    </row>
    <row r="1041" spans="5:5" x14ac:dyDescent="0.2">
      <c r="E1041" s="87"/>
    </row>
    <row r="1042" spans="5:5" x14ac:dyDescent="0.2">
      <c r="E1042" s="87"/>
    </row>
    <row r="1043" spans="5:5" x14ac:dyDescent="0.2">
      <c r="E1043" s="87"/>
    </row>
    <row r="1044" spans="5:5" x14ac:dyDescent="0.2">
      <c r="E1044" s="87"/>
    </row>
    <row r="1045" spans="5:5" x14ac:dyDescent="0.2">
      <c r="E1045" s="87"/>
    </row>
    <row r="1046" spans="5:5" x14ac:dyDescent="0.2">
      <c r="E1046" s="87"/>
    </row>
    <row r="1047" spans="5:5" x14ac:dyDescent="0.2">
      <c r="E1047" s="87"/>
    </row>
    <row r="1048" spans="5:5" x14ac:dyDescent="0.2">
      <c r="E1048" s="87"/>
    </row>
    <row r="1049" spans="5:5" x14ac:dyDescent="0.2">
      <c r="E1049" s="87"/>
    </row>
    <row r="1050" spans="5:5" x14ac:dyDescent="0.2">
      <c r="E1050" s="87"/>
    </row>
    <row r="1051" spans="5:5" x14ac:dyDescent="0.2">
      <c r="E1051" s="87"/>
    </row>
    <row r="1052" spans="5:5" x14ac:dyDescent="0.2">
      <c r="E1052" s="87"/>
    </row>
    <row r="1053" spans="5:5" x14ac:dyDescent="0.2">
      <c r="E1053" s="87"/>
    </row>
    <row r="1054" spans="5:5" x14ac:dyDescent="0.2">
      <c r="E1054" s="87"/>
    </row>
    <row r="1055" spans="5:5" x14ac:dyDescent="0.2">
      <c r="E1055" s="87"/>
    </row>
    <row r="1056" spans="5:5" x14ac:dyDescent="0.2">
      <c r="E1056" s="87"/>
    </row>
    <row r="1057" spans="5:5" x14ac:dyDescent="0.2">
      <c r="E1057" s="87"/>
    </row>
    <row r="1058" spans="5:5" x14ac:dyDescent="0.2">
      <c r="E1058" s="87"/>
    </row>
    <row r="1059" spans="5:5" x14ac:dyDescent="0.2">
      <c r="E1059" s="87"/>
    </row>
    <row r="1060" spans="5:5" x14ac:dyDescent="0.2">
      <c r="E1060" s="87"/>
    </row>
    <row r="1061" spans="5:5" x14ac:dyDescent="0.2">
      <c r="E1061" s="87"/>
    </row>
    <row r="1062" spans="5:5" x14ac:dyDescent="0.2">
      <c r="E1062" s="87"/>
    </row>
    <row r="1063" spans="5:5" x14ac:dyDescent="0.2">
      <c r="E1063" s="87"/>
    </row>
    <row r="1064" spans="5:5" x14ac:dyDescent="0.2">
      <c r="E1064" s="87"/>
    </row>
    <row r="1065" spans="5:5" x14ac:dyDescent="0.2">
      <c r="E1065" s="87"/>
    </row>
    <row r="1066" spans="5:5" x14ac:dyDescent="0.2">
      <c r="E1066" s="87"/>
    </row>
    <row r="1067" spans="5:5" x14ac:dyDescent="0.2">
      <c r="E1067" s="87"/>
    </row>
    <row r="1068" spans="5:5" x14ac:dyDescent="0.2">
      <c r="E1068" s="87"/>
    </row>
    <row r="1069" spans="5:5" x14ac:dyDescent="0.2">
      <c r="E1069" s="87"/>
    </row>
    <row r="1070" spans="5:5" x14ac:dyDescent="0.2">
      <c r="E1070" s="87"/>
    </row>
    <row r="1071" spans="5:5" x14ac:dyDescent="0.2">
      <c r="E1071" s="87"/>
    </row>
    <row r="1072" spans="5:5" x14ac:dyDescent="0.2">
      <c r="E1072" s="87"/>
    </row>
    <row r="1073" spans="5:5" x14ac:dyDescent="0.2">
      <c r="E1073" s="87"/>
    </row>
    <row r="1074" spans="5:5" x14ac:dyDescent="0.2">
      <c r="E1074" s="87"/>
    </row>
    <row r="1075" spans="5:5" x14ac:dyDescent="0.2">
      <c r="E1075" s="87"/>
    </row>
    <row r="1076" spans="5:5" x14ac:dyDescent="0.2">
      <c r="E1076" s="87"/>
    </row>
    <row r="1077" spans="5:5" x14ac:dyDescent="0.2">
      <c r="E1077" s="87"/>
    </row>
    <row r="1078" spans="5:5" x14ac:dyDescent="0.2">
      <c r="E1078" s="87"/>
    </row>
    <row r="1079" spans="5:5" x14ac:dyDescent="0.2">
      <c r="E1079" s="87"/>
    </row>
    <row r="1080" spans="5:5" x14ac:dyDescent="0.2">
      <c r="E1080" s="87"/>
    </row>
    <row r="1081" spans="5:5" x14ac:dyDescent="0.2">
      <c r="E1081" s="87"/>
    </row>
    <row r="1082" spans="5:5" x14ac:dyDescent="0.2">
      <c r="E1082" s="87"/>
    </row>
    <row r="1083" spans="5:5" x14ac:dyDescent="0.2">
      <c r="E1083" s="87"/>
    </row>
    <row r="1084" spans="5:5" x14ac:dyDescent="0.2">
      <c r="E1084" s="87"/>
    </row>
    <row r="1085" spans="5:5" x14ac:dyDescent="0.2">
      <c r="E1085" s="87"/>
    </row>
    <row r="1086" spans="5:5" x14ac:dyDescent="0.2">
      <c r="E1086" s="87"/>
    </row>
    <row r="1087" spans="5:5" x14ac:dyDescent="0.2">
      <c r="E1087" s="87"/>
    </row>
    <row r="1088" spans="5:5" x14ac:dyDescent="0.2">
      <c r="E1088" s="87"/>
    </row>
    <row r="1089" spans="5:5" x14ac:dyDescent="0.2">
      <c r="E1089" s="87"/>
    </row>
    <row r="1090" spans="5:5" x14ac:dyDescent="0.2">
      <c r="E1090" s="87"/>
    </row>
    <row r="1091" spans="5:5" x14ac:dyDescent="0.2">
      <c r="E1091" s="87"/>
    </row>
    <row r="1092" spans="5:5" x14ac:dyDescent="0.2">
      <c r="E1092" s="87"/>
    </row>
    <row r="1093" spans="5:5" x14ac:dyDescent="0.2">
      <c r="E1093" s="87"/>
    </row>
    <row r="1094" spans="5:5" x14ac:dyDescent="0.2">
      <c r="E1094" s="87"/>
    </row>
    <row r="1095" spans="5:5" x14ac:dyDescent="0.2">
      <c r="E1095" s="87"/>
    </row>
    <row r="1096" spans="5:5" x14ac:dyDescent="0.2">
      <c r="E1096" s="87"/>
    </row>
    <row r="1097" spans="5:5" x14ac:dyDescent="0.2">
      <c r="E1097" s="87"/>
    </row>
    <row r="1098" spans="5:5" x14ac:dyDescent="0.2">
      <c r="E1098" s="87"/>
    </row>
    <row r="1099" spans="5:5" x14ac:dyDescent="0.2">
      <c r="E1099" s="87"/>
    </row>
    <row r="1100" spans="5:5" x14ac:dyDescent="0.2">
      <c r="E1100" s="87"/>
    </row>
    <row r="1101" spans="5:5" x14ac:dyDescent="0.2">
      <c r="E1101" s="87"/>
    </row>
    <row r="1102" spans="5:5" x14ac:dyDescent="0.2">
      <c r="E1102" s="87"/>
    </row>
    <row r="1103" spans="5:5" x14ac:dyDescent="0.2">
      <c r="E1103" s="87"/>
    </row>
    <row r="1104" spans="5:5" x14ac:dyDescent="0.2">
      <c r="E1104" s="87"/>
    </row>
    <row r="1105" spans="5:5" x14ac:dyDescent="0.2">
      <c r="E1105" s="87"/>
    </row>
    <row r="1106" spans="5:5" x14ac:dyDescent="0.2">
      <c r="E1106" s="87"/>
    </row>
    <row r="1107" spans="5:5" x14ac:dyDescent="0.2">
      <c r="E1107" s="87"/>
    </row>
    <row r="1108" spans="5:5" x14ac:dyDescent="0.2">
      <c r="E1108" s="87"/>
    </row>
    <row r="1109" spans="5:5" x14ac:dyDescent="0.2">
      <c r="E1109" s="87"/>
    </row>
    <row r="1110" spans="5:5" x14ac:dyDescent="0.2">
      <c r="E1110" s="87"/>
    </row>
    <row r="1111" spans="5:5" x14ac:dyDescent="0.2">
      <c r="E1111" s="87"/>
    </row>
    <row r="1112" spans="5:5" x14ac:dyDescent="0.2">
      <c r="E1112" s="87"/>
    </row>
    <row r="1113" spans="5:5" x14ac:dyDescent="0.2">
      <c r="E1113" s="87"/>
    </row>
    <row r="1114" spans="5:5" x14ac:dyDescent="0.2">
      <c r="E1114" s="87"/>
    </row>
    <row r="1115" spans="5:5" x14ac:dyDescent="0.2">
      <c r="E1115" s="87"/>
    </row>
    <row r="1116" spans="5:5" x14ac:dyDescent="0.2">
      <c r="E1116" s="87"/>
    </row>
    <row r="1117" spans="5:5" x14ac:dyDescent="0.2">
      <c r="E1117" s="87"/>
    </row>
    <row r="1118" spans="5:5" x14ac:dyDescent="0.2">
      <c r="E1118" s="87"/>
    </row>
    <row r="1119" spans="5:5" x14ac:dyDescent="0.2">
      <c r="E1119" s="87"/>
    </row>
    <row r="1120" spans="5:5" x14ac:dyDescent="0.2">
      <c r="E1120" s="87"/>
    </row>
    <row r="1121" spans="5:5" x14ac:dyDescent="0.2">
      <c r="E1121" s="87"/>
    </row>
    <row r="1122" spans="5:5" x14ac:dyDescent="0.2">
      <c r="E1122" s="87"/>
    </row>
    <row r="1123" spans="5:5" x14ac:dyDescent="0.2">
      <c r="E1123" s="87"/>
    </row>
    <row r="1124" spans="5:5" x14ac:dyDescent="0.2">
      <c r="E1124" s="87"/>
    </row>
    <row r="1125" spans="5:5" x14ac:dyDescent="0.2">
      <c r="E1125" s="87"/>
    </row>
    <row r="1126" spans="5:5" x14ac:dyDescent="0.2">
      <c r="E1126" s="87"/>
    </row>
    <row r="1127" spans="5:5" x14ac:dyDescent="0.2">
      <c r="E1127" s="87"/>
    </row>
    <row r="1128" spans="5:5" x14ac:dyDescent="0.2">
      <c r="E1128" s="87"/>
    </row>
    <row r="1129" spans="5:5" x14ac:dyDescent="0.2">
      <c r="E1129" s="87"/>
    </row>
    <row r="1130" spans="5:5" x14ac:dyDescent="0.2">
      <c r="E1130" s="87"/>
    </row>
    <row r="1131" spans="5:5" x14ac:dyDescent="0.2">
      <c r="E1131" s="87"/>
    </row>
    <row r="1132" spans="5:5" x14ac:dyDescent="0.2">
      <c r="E1132" s="87"/>
    </row>
    <row r="1133" spans="5:5" x14ac:dyDescent="0.2">
      <c r="E1133" s="87"/>
    </row>
    <row r="1134" spans="5:5" x14ac:dyDescent="0.2">
      <c r="E1134" s="87"/>
    </row>
    <row r="1135" spans="5:5" x14ac:dyDescent="0.2">
      <c r="E1135" s="87"/>
    </row>
    <row r="1136" spans="5:5" x14ac:dyDescent="0.2">
      <c r="E1136" s="87"/>
    </row>
    <row r="1137" spans="5:5" x14ac:dyDescent="0.2">
      <c r="E1137" s="87"/>
    </row>
    <row r="1138" spans="5:5" x14ac:dyDescent="0.2">
      <c r="E1138" s="87"/>
    </row>
    <row r="1139" spans="5:5" x14ac:dyDescent="0.2">
      <c r="E1139" s="87"/>
    </row>
    <row r="1140" spans="5:5" x14ac:dyDescent="0.2">
      <c r="E1140" s="87"/>
    </row>
    <row r="1141" spans="5:5" x14ac:dyDescent="0.2">
      <c r="E1141" s="87"/>
    </row>
    <row r="1142" spans="5:5" x14ac:dyDescent="0.2">
      <c r="E1142" s="87"/>
    </row>
    <row r="1143" spans="5:5" x14ac:dyDescent="0.2">
      <c r="E1143" s="87"/>
    </row>
    <row r="1144" spans="5:5" x14ac:dyDescent="0.2">
      <c r="E1144" s="87"/>
    </row>
    <row r="1145" spans="5:5" x14ac:dyDescent="0.2">
      <c r="E1145" s="87"/>
    </row>
    <row r="1146" spans="5:5" x14ac:dyDescent="0.2">
      <c r="E1146" s="87"/>
    </row>
    <row r="1147" spans="5:5" x14ac:dyDescent="0.2">
      <c r="E1147" s="87"/>
    </row>
    <row r="1148" spans="5:5" x14ac:dyDescent="0.2">
      <c r="E1148" s="87"/>
    </row>
    <row r="1149" spans="5:5" x14ac:dyDescent="0.2">
      <c r="E1149" s="87"/>
    </row>
    <row r="1150" spans="5:5" x14ac:dyDescent="0.2">
      <c r="E1150" s="87"/>
    </row>
    <row r="1151" spans="5:5" x14ac:dyDescent="0.2">
      <c r="E1151" s="87"/>
    </row>
    <row r="1152" spans="5:5" x14ac:dyDescent="0.2">
      <c r="E1152" s="87"/>
    </row>
    <row r="1153" spans="5:5" x14ac:dyDescent="0.2">
      <c r="E1153" s="87"/>
    </row>
    <row r="1154" spans="5:5" x14ac:dyDescent="0.2">
      <c r="E1154" s="87"/>
    </row>
    <row r="1155" spans="5:5" x14ac:dyDescent="0.2">
      <c r="E1155" s="87"/>
    </row>
    <row r="1156" spans="5:5" x14ac:dyDescent="0.2">
      <c r="E1156" s="87"/>
    </row>
    <row r="1157" spans="5:5" x14ac:dyDescent="0.2">
      <c r="E1157" s="87"/>
    </row>
    <row r="1158" spans="5:5" x14ac:dyDescent="0.2">
      <c r="E1158" s="87"/>
    </row>
    <row r="1159" spans="5:5" x14ac:dyDescent="0.2">
      <c r="E1159" s="87"/>
    </row>
    <row r="1160" spans="5:5" x14ac:dyDescent="0.2">
      <c r="E1160" s="87"/>
    </row>
    <row r="1161" spans="5:5" x14ac:dyDescent="0.2">
      <c r="E1161" s="87"/>
    </row>
    <row r="1162" spans="5:5" x14ac:dyDescent="0.2">
      <c r="E1162" s="87"/>
    </row>
    <row r="1163" spans="5:5" x14ac:dyDescent="0.2">
      <c r="E1163" s="87"/>
    </row>
    <row r="1164" spans="5:5" x14ac:dyDescent="0.2">
      <c r="E1164" s="87"/>
    </row>
    <row r="1165" spans="5:5" x14ac:dyDescent="0.2">
      <c r="E1165" s="87"/>
    </row>
    <row r="1166" spans="5:5" x14ac:dyDescent="0.2">
      <c r="E1166" s="87"/>
    </row>
    <row r="1167" spans="5:5" x14ac:dyDescent="0.2">
      <c r="E1167" s="87"/>
    </row>
    <row r="1168" spans="5:5" x14ac:dyDescent="0.2">
      <c r="E1168" s="87"/>
    </row>
    <row r="1169" spans="5:5" x14ac:dyDescent="0.2">
      <c r="E1169" s="87"/>
    </row>
    <row r="1170" spans="5:5" x14ac:dyDescent="0.2">
      <c r="E1170" s="87"/>
    </row>
    <row r="1171" spans="5:5" x14ac:dyDescent="0.2">
      <c r="E1171" s="87"/>
    </row>
    <row r="1172" spans="5:5" x14ac:dyDescent="0.2">
      <c r="E1172" s="87"/>
    </row>
    <row r="1173" spans="5:5" x14ac:dyDescent="0.2">
      <c r="E1173" s="87"/>
    </row>
    <row r="1174" spans="5:5" x14ac:dyDescent="0.2">
      <c r="E1174" s="87"/>
    </row>
    <row r="1175" spans="5:5" x14ac:dyDescent="0.2">
      <c r="E1175" s="87"/>
    </row>
    <row r="1176" spans="5:5" x14ac:dyDescent="0.2">
      <c r="E1176" s="87"/>
    </row>
    <row r="1177" spans="5:5" x14ac:dyDescent="0.2">
      <c r="E1177" s="87"/>
    </row>
    <row r="1178" spans="5:5" x14ac:dyDescent="0.2">
      <c r="E1178" s="87"/>
    </row>
    <row r="1179" spans="5:5" x14ac:dyDescent="0.2">
      <c r="E1179" s="87"/>
    </row>
    <row r="1180" spans="5:5" x14ac:dyDescent="0.2">
      <c r="E1180" s="87"/>
    </row>
    <row r="1181" spans="5:5" x14ac:dyDescent="0.2">
      <c r="E1181" s="87"/>
    </row>
    <row r="1182" spans="5:5" x14ac:dyDescent="0.2">
      <c r="E1182" s="87"/>
    </row>
    <row r="1183" spans="5:5" x14ac:dyDescent="0.2">
      <c r="E1183" s="87"/>
    </row>
    <row r="1184" spans="5:5" x14ac:dyDescent="0.2">
      <c r="E1184" s="87"/>
    </row>
    <row r="1185" spans="5:5" x14ac:dyDescent="0.2">
      <c r="E1185" s="87"/>
    </row>
    <row r="1186" spans="5:5" x14ac:dyDescent="0.2">
      <c r="E1186" s="87"/>
    </row>
    <row r="1187" spans="5:5" x14ac:dyDescent="0.2">
      <c r="E1187" s="87"/>
    </row>
    <row r="1188" spans="5:5" x14ac:dyDescent="0.2">
      <c r="E1188" s="87"/>
    </row>
    <row r="1189" spans="5:5" x14ac:dyDescent="0.2">
      <c r="E1189" s="87"/>
    </row>
    <row r="1190" spans="5:5" x14ac:dyDescent="0.2">
      <c r="E1190" s="87"/>
    </row>
    <row r="1191" spans="5:5" x14ac:dyDescent="0.2">
      <c r="E1191" s="87"/>
    </row>
    <row r="1192" spans="5:5" x14ac:dyDescent="0.2">
      <c r="E1192" s="87"/>
    </row>
    <row r="1193" spans="5:5" x14ac:dyDescent="0.2">
      <c r="E1193" s="87"/>
    </row>
    <row r="1194" spans="5:5" x14ac:dyDescent="0.2">
      <c r="E1194" s="87"/>
    </row>
    <row r="1195" spans="5:5" x14ac:dyDescent="0.2">
      <c r="E1195" s="87"/>
    </row>
    <row r="1196" spans="5:5" x14ac:dyDescent="0.2">
      <c r="E1196" s="87"/>
    </row>
    <row r="1197" spans="5:5" x14ac:dyDescent="0.2">
      <c r="E1197" s="87"/>
    </row>
    <row r="1198" spans="5:5" x14ac:dyDescent="0.2">
      <c r="E1198" s="87"/>
    </row>
    <row r="1199" spans="5:5" x14ac:dyDescent="0.2">
      <c r="E1199" s="87"/>
    </row>
    <row r="1200" spans="5:5" x14ac:dyDescent="0.2">
      <c r="E1200" s="87"/>
    </row>
    <row r="1201" spans="5:5" x14ac:dyDescent="0.2">
      <c r="E1201" s="87"/>
    </row>
    <row r="1202" spans="5:5" x14ac:dyDescent="0.2">
      <c r="E1202" s="87"/>
    </row>
    <row r="1203" spans="5:5" x14ac:dyDescent="0.2">
      <c r="E1203" s="87"/>
    </row>
    <row r="1204" spans="5:5" x14ac:dyDescent="0.2">
      <c r="E1204" s="87"/>
    </row>
    <row r="1205" spans="5:5" x14ac:dyDescent="0.2">
      <c r="E1205" s="87"/>
    </row>
    <row r="1206" spans="5:5" x14ac:dyDescent="0.2">
      <c r="E1206" s="87"/>
    </row>
    <row r="1207" spans="5:5" x14ac:dyDescent="0.2">
      <c r="E1207" s="87"/>
    </row>
    <row r="1208" spans="5:5" x14ac:dyDescent="0.2">
      <c r="E1208" s="87"/>
    </row>
    <row r="1209" spans="5:5" x14ac:dyDescent="0.2">
      <c r="E1209" s="87"/>
    </row>
    <row r="1210" spans="5:5" x14ac:dyDescent="0.2">
      <c r="E1210" s="87"/>
    </row>
    <row r="1211" spans="5:5" x14ac:dyDescent="0.2">
      <c r="E1211" s="87"/>
    </row>
    <row r="1212" spans="5:5" x14ac:dyDescent="0.2">
      <c r="E1212" s="87"/>
    </row>
    <row r="1213" spans="5:5" x14ac:dyDescent="0.2">
      <c r="E1213" s="87"/>
    </row>
    <row r="1214" spans="5:5" x14ac:dyDescent="0.2">
      <c r="E1214" s="87"/>
    </row>
    <row r="1215" spans="5:5" x14ac:dyDescent="0.2">
      <c r="E1215" s="87"/>
    </row>
    <row r="1216" spans="5:5" x14ac:dyDescent="0.2">
      <c r="E1216" s="87"/>
    </row>
    <row r="1217" spans="5:5" x14ac:dyDescent="0.2">
      <c r="E1217" s="87"/>
    </row>
    <row r="1218" spans="5:5" x14ac:dyDescent="0.2">
      <c r="E1218" s="87"/>
    </row>
    <row r="1219" spans="5:5" x14ac:dyDescent="0.2">
      <c r="E1219" s="87"/>
    </row>
    <row r="1220" spans="5:5" x14ac:dyDescent="0.2">
      <c r="E1220" s="87"/>
    </row>
    <row r="1221" spans="5:5" x14ac:dyDescent="0.2">
      <c r="E1221" s="87"/>
    </row>
    <row r="1222" spans="5:5" x14ac:dyDescent="0.2">
      <c r="E1222" s="87"/>
    </row>
    <row r="1223" spans="5:5" x14ac:dyDescent="0.2">
      <c r="E1223" s="87"/>
    </row>
    <row r="1224" spans="5:5" x14ac:dyDescent="0.2">
      <c r="E1224" s="87"/>
    </row>
    <row r="1225" spans="5:5" x14ac:dyDescent="0.2">
      <c r="E1225" s="87"/>
    </row>
    <row r="1226" spans="5:5" x14ac:dyDescent="0.2">
      <c r="E1226" s="87"/>
    </row>
    <row r="1227" spans="5:5" x14ac:dyDescent="0.2">
      <c r="E1227" s="87"/>
    </row>
    <row r="1228" spans="5:5" x14ac:dyDescent="0.2">
      <c r="E1228" s="87"/>
    </row>
    <row r="1229" spans="5:5" x14ac:dyDescent="0.2">
      <c r="E1229" s="87"/>
    </row>
    <row r="1230" spans="5:5" x14ac:dyDescent="0.2">
      <c r="E1230" s="87"/>
    </row>
    <row r="1231" spans="5:5" x14ac:dyDescent="0.2">
      <c r="E1231" s="87"/>
    </row>
    <row r="1232" spans="5:5" x14ac:dyDescent="0.2">
      <c r="E1232" s="87"/>
    </row>
    <row r="1233" spans="5:5" x14ac:dyDescent="0.2">
      <c r="E1233" s="87"/>
    </row>
    <row r="1234" spans="5:5" x14ac:dyDescent="0.2">
      <c r="E1234" s="87"/>
    </row>
    <row r="1235" spans="5:5" x14ac:dyDescent="0.2">
      <c r="E1235" s="87"/>
    </row>
    <row r="1236" spans="5:5" x14ac:dyDescent="0.2">
      <c r="E1236" s="87"/>
    </row>
    <row r="1237" spans="5:5" x14ac:dyDescent="0.2">
      <c r="E1237" s="87"/>
    </row>
    <row r="1238" spans="5:5" x14ac:dyDescent="0.2">
      <c r="E1238" s="87"/>
    </row>
    <row r="1239" spans="5:5" x14ac:dyDescent="0.2">
      <c r="E1239" s="87"/>
    </row>
    <row r="1240" spans="5:5" x14ac:dyDescent="0.2">
      <c r="E1240" s="87"/>
    </row>
    <row r="1241" spans="5:5" x14ac:dyDescent="0.2">
      <c r="E1241" s="87"/>
    </row>
    <row r="1242" spans="5:5" x14ac:dyDescent="0.2">
      <c r="E1242" s="87"/>
    </row>
    <row r="1243" spans="5:5" x14ac:dyDescent="0.2">
      <c r="E1243" s="87"/>
    </row>
    <row r="1244" spans="5:5" x14ac:dyDescent="0.2">
      <c r="E1244" s="87"/>
    </row>
    <row r="1245" spans="5:5" x14ac:dyDescent="0.2">
      <c r="E1245" s="87"/>
    </row>
    <row r="1246" spans="5:5" x14ac:dyDescent="0.2">
      <c r="E1246" s="87"/>
    </row>
    <row r="1247" spans="5:5" x14ac:dyDescent="0.2">
      <c r="E1247" s="87"/>
    </row>
    <row r="1248" spans="5:5" x14ac:dyDescent="0.2">
      <c r="E1248" s="87"/>
    </row>
    <row r="1249" spans="5:5" x14ac:dyDescent="0.2">
      <c r="E1249" s="87"/>
    </row>
    <row r="1250" spans="5:5" x14ac:dyDescent="0.2">
      <c r="E1250" s="87"/>
    </row>
    <row r="1251" spans="5:5" x14ac:dyDescent="0.2">
      <c r="E1251" s="87"/>
    </row>
    <row r="1252" spans="5:5" x14ac:dyDescent="0.2">
      <c r="E1252" s="87"/>
    </row>
    <row r="1253" spans="5:5" x14ac:dyDescent="0.2">
      <c r="E1253" s="87"/>
    </row>
    <row r="1254" spans="5:5" x14ac:dyDescent="0.2">
      <c r="E1254" s="87"/>
    </row>
    <row r="1255" spans="5:5" x14ac:dyDescent="0.2">
      <c r="E1255" s="87"/>
    </row>
    <row r="1256" spans="5:5" x14ac:dyDescent="0.2">
      <c r="E1256" s="87"/>
    </row>
    <row r="1257" spans="5:5" x14ac:dyDescent="0.2">
      <c r="E1257" s="87"/>
    </row>
    <row r="1258" spans="5:5" x14ac:dyDescent="0.2">
      <c r="E1258" s="87"/>
    </row>
    <row r="1259" spans="5:5" x14ac:dyDescent="0.2">
      <c r="E1259" s="87"/>
    </row>
    <row r="1260" spans="5:5" x14ac:dyDescent="0.2">
      <c r="E1260" s="87"/>
    </row>
    <row r="1261" spans="5:5" x14ac:dyDescent="0.2">
      <c r="E1261" s="87"/>
    </row>
    <row r="1262" spans="5:5" x14ac:dyDescent="0.2">
      <c r="E1262" s="87"/>
    </row>
    <row r="1263" spans="5:5" x14ac:dyDescent="0.2">
      <c r="E1263" s="87"/>
    </row>
    <row r="1264" spans="5:5" x14ac:dyDescent="0.2">
      <c r="E1264" s="87"/>
    </row>
    <row r="1265" spans="5:5" x14ac:dyDescent="0.2">
      <c r="E1265" s="87"/>
    </row>
    <row r="1266" spans="5:5" x14ac:dyDescent="0.2">
      <c r="E1266" s="87"/>
    </row>
    <row r="1267" spans="5:5" x14ac:dyDescent="0.2">
      <c r="E1267" s="87"/>
    </row>
    <row r="1268" spans="5:5" x14ac:dyDescent="0.2">
      <c r="E1268" s="87"/>
    </row>
    <row r="1269" spans="5:5" x14ac:dyDescent="0.2">
      <c r="E1269" s="87"/>
    </row>
    <row r="1270" spans="5:5" x14ac:dyDescent="0.2">
      <c r="E1270" s="87"/>
    </row>
    <row r="1271" spans="5:5" x14ac:dyDescent="0.2">
      <c r="E1271" s="87"/>
    </row>
    <row r="1272" spans="5:5" x14ac:dyDescent="0.2">
      <c r="E1272" s="87"/>
    </row>
    <row r="1273" spans="5:5" x14ac:dyDescent="0.2">
      <c r="E1273" s="87"/>
    </row>
    <row r="1274" spans="5:5" x14ac:dyDescent="0.2">
      <c r="E1274" s="87"/>
    </row>
    <row r="1275" spans="5:5" x14ac:dyDescent="0.2">
      <c r="E1275" s="87"/>
    </row>
    <row r="1276" spans="5:5" x14ac:dyDescent="0.2">
      <c r="E1276" s="87"/>
    </row>
    <row r="1277" spans="5:5" x14ac:dyDescent="0.2">
      <c r="E1277" s="87"/>
    </row>
    <row r="1278" spans="5:5" x14ac:dyDescent="0.2">
      <c r="E1278" s="87"/>
    </row>
    <row r="1279" spans="5:5" x14ac:dyDescent="0.2">
      <c r="E1279" s="87"/>
    </row>
    <row r="1280" spans="5:5" x14ac:dyDescent="0.2">
      <c r="E1280" s="87"/>
    </row>
    <row r="1281" spans="5:5" x14ac:dyDescent="0.2">
      <c r="E1281" s="87"/>
    </row>
    <row r="1282" spans="5:5" x14ac:dyDescent="0.2">
      <c r="E1282" s="87"/>
    </row>
    <row r="1283" spans="5:5" x14ac:dyDescent="0.2">
      <c r="E1283" s="87"/>
    </row>
    <row r="1284" spans="5:5" x14ac:dyDescent="0.2">
      <c r="E1284" s="87"/>
    </row>
    <row r="1285" spans="5:5" x14ac:dyDescent="0.2">
      <c r="E1285" s="87"/>
    </row>
    <row r="1286" spans="5:5" x14ac:dyDescent="0.2">
      <c r="E1286" s="87"/>
    </row>
    <row r="1287" spans="5:5" x14ac:dyDescent="0.2">
      <c r="E1287" s="87"/>
    </row>
    <row r="1288" spans="5:5" x14ac:dyDescent="0.2">
      <c r="E1288" s="87"/>
    </row>
    <row r="1289" spans="5:5" x14ac:dyDescent="0.2">
      <c r="E1289" s="87"/>
    </row>
    <row r="1290" spans="5:5" x14ac:dyDescent="0.2">
      <c r="E1290" s="87"/>
    </row>
    <row r="1291" spans="5:5" x14ac:dyDescent="0.2">
      <c r="E1291" s="87"/>
    </row>
    <row r="1292" spans="5:5" x14ac:dyDescent="0.2">
      <c r="E1292" s="87"/>
    </row>
    <row r="1293" spans="5:5" x14ac:dyDescent="0.2">
      <c r="E1293" s="87"/>
    </row>
    <row r="1294" spans="5:5" x14ac:dyDescent="0.2">
      <c r="E1294" s="87"/>
    </row>
    <row r="1295" spans="5:5" x14ac:dyDescent="0.2">
      <c r="E1295" s="87"/>
    </row>
    <row r="1296" spans="5:5" x14ac:dyDescent="0.2">
      <c r="E1296" s="87"/>
    </row>
    <row r="1297" spans="5:5" x14ac:dyDescent="0.2">
      <c r="E1297" s="87"/>
    </row>
    <row r="1298" spans="5:5" x14ac:dyDescent="0.2">
      <c r="E1298" s="87"/>
    </row>
    <row r="1299" spans="5:5" x14ac:dyDescent="0.2">
      <c r="E1299" s="87"/>
    </row>
    <row r="1300" spans="5:5" x14ac:dyDescent="0.2">
      <c r="E1300" s="87"/>
    </row>
    <row r="1301" spans="5:5" x14ac:dyDescent="0.2">
      <c r="E1301" s="87"/>
    </row>
    <row r="1302" spans="5:5" x14ac:dyDescent="0.2">
      <c r="E1302" s="87"/>
    </row>
    <row r="1303" spans="5:5" x14ac:dyDescent="0.2">
      <c r="E1303" s="87"/>
    </row>
    <row r="1304" spans="5:5" x14ac:dyDescent="0.2">
      <c r="E1304" s="87"/>
    </row>
    <row r="1305" spans="5:5" x14ac:dyDescent="0.2">
      <c r="E1305" s="87"/>
    </row>
    <row r="1306" spans="5:5" x14ac:dyDescent="0.2">
      <c r="E1306" s="87"/>
    </row>
    <row r="1307" spans="5:5" x14ac:dyDescent="0.2">
      <c r="E1307" s="87"/>
    </row>
    <row r="1308" spans="5:5" x14ac:dyDescent="0.2">
      <c r="E1308" s="87"/>
    </row>
    <row r="1309" spans="5:5" x14ac:dyDescent="0.2">
      <c r="E1309" s="87"/>
    </row>
    <row r="1310" spans="5:5" x14ac:dyDescent="0.2">
      <c r="E1310" s="87"/>
    </row>
    <row r="1311" spans="5:5" x14ac:dyDescent="0.2">
      <c r="E1311" s="87"/>
    </row>
    <row r="1312" spans="5:5" x14ac:dyDescent="0.2">
      <c r="E1312" s="87"/>
    </row>
    <row r="1313" spans="5:5" x14ac:dyDescent="0.2">
      <c r="E1313" s="87"/>
    </row>
    <row r="1314" spans="5:5" x14ac:dyDescent="0.2">
      <c r="E1314" s="87"/>
    </row>
    <row r="1315" spans="5:5" x14ac:dyDescent="0.2">
      <c r="E1315" s="87"/>
    </row>
    <row r="1316" spans="5:5" x14ac:dyDescent="0.2">
      <c r="E1316" s="87"/>
    </row>
    <row r="1317" spans="5:5" x14ac:dyDescent="0.2">
      <c r="E1317" s="87"/>
    </row>
    <row r="1318" spans="5:5" x14ac:dyDescent="0.2">
      <c r="E1318" s="87"/>
    </row>
    <row r="1319" spans="5:5" x14ac:dyDescent="0.2">
      <c r="E1319" s="87"/>
    </row>
    <row r="1320" spans="5:5" x14ac:dyDescent="0.2">
      <c r="E1320" s="87"/>
    </row>
    <row r="1321" spans="5:5" x14ac:dyDescent="0.2">
      <c r="E1321" s="87"/>
    </row>
    <row r="1322" spans="5:5" x14ac:dyDescent="0.2">
      <c r="E1322" s="87"/>
    </row>
    <row r="1323" spans="5:5" x14ac:dyDescent="0.2">
      <c r="E1323" s="87"/>
    </row>
    <row r="1324" spans="5:5" x14ac:dyDescent="0.2">
      <c r="E1324" s="87"/>
    </row>
    <row r="1325" spans="5:5" x14ac:dyDescent="0.2">
      <c r="E1325" s="87"/>
    </row>
    <row r="1326" spans="5:5" x14ac:dyDescent="0.2">
      <c r="E1326" s="87"/>
    </row>
    <row r="1327" spans="5:5" x14ac:dyDescent="0.2">
      <c r="E1327" s="87"/>
    </row>
    <row r="1328" spans="5:5" x14ac:dyDescent="0.2">
      <c r="E1328" s="87"/>
    </row>
    <row r="1329" spans="5:5" x14ac:dyDescent="0.2">
      <c r="E1329" s="87"/>
    </row>
    <row r="1330" spans="5:5" x14ac:dyDescent="0.2">
      <c r="E1330" s="87"/>
    </row>
    <row r="1331" spans="5:5" x14ac:dyDescent="0.2">
      <c r="E1331" s="87"/>
    </row>
    <row r="1332" spans="5:5" x14ac:dyDescent="0.2">
      <c r="E1332" s="87"/>
    </row>
    <row r="1333" spans="5:5" x14ac:dyDescent="0.2">
      <c r="E1333" s="87"/>
    </row>
    <row r="1334" spans="5:5" x14ac:dyDescent="0.2">
      <c r="E1334" s="87"/>
    </row>
    <row r="1335" spans="5:5" x14ac:dyDescent="0.2">
      <c r="E1335" s="87"/>
    </row>
    <row r="1336" spans="5:5" x14ac:dyDescent="0.2">
      <c r="E1336" s="87"/>
    </row>
    <row r="1337" spans="5:5" x14ac:dyDescent="0.2">
      <c r="E1337" s="87"/>
    </row>
    <row r="1338" spans="5:5" x14ac:dyDescent="0.2">
      <c r="E1338" s="87"/>
    </row>
    <row r="1339" spans="5:5" x14ac:dyDescent="0.2">
      <c r="E1339" s="87"/>
    </row>
    <row r="1340" spans="5:5" x14ac:dyDescent="0.2">
      <c r="E1340" s="87"/>
    </row>
    <row r="1341" spans="5:5" x14ac:dyDescent="0.2">
      <c r="E1341" s="87"/>
    </row>
    <row r="1342" spans="5:5" x14ac:dyDescent="0.2">
      <c r="E1342" s="87"/>
    </row>
    <row r="1343" spans="5:5" x14ac:dyDescent="0.2">
      <c r="E1343" s="87"/>
    </row>
    <row r="1344" spans="5:5" x14ac:dyDescent="0.2">
      <c r="E1344" s="87"/>
    </row>
    <row r="1345" spans="5:5" x14ac:dyDescent="0.2">
      <c r="E1345" s="87"/>
    </row>
    <row r="1346" spans="5:5" x14ac:dyDescent="0.2">
      <c r="E1346" s="87"/>
    </row>
    <row r="1347" spans="5:5" x14ac:dyDescent="0.2">
      <c r="E1347" s="87"/>
    </row>
    <row r="1348" spans="5:5" x14ac:dyDescent="0.2">
      <c r="E1348" s="87"/>
    </row>
    <row r="1349" spans="5:5" x14ac:dyDescent="0.2">
      <c r="E1349" s="87"/>
    </row>
    <row r="1350" spans="5:5" x14ac:dyDescent="0.2">
      <c r="E1350" s="87"/>
    </row>
    <row r="1351" spans="5:5" x14ac:dyDescent="0.2">
      <c r="E1351" s="87"/>
    </row>
    <row r="1352" spans="5:5" x14ac:dyDescent="0.2">
      <c r="E1352" s="87"/>
    </row>
    <row r="1353" spans="5:5" x14ac:dyDescent="0.2">
      <c r="E1353" s="87"/>
    </row>
    <row r="1354" spans="5:5" x14ac:dyDescent="0.2">
      <c r="E1354" s="87"/>
    </row>
    <row r="1355" spans="5:5" x14ac:dyDescent="0.2">
      <c r="E1355" s="87"/>
    </row>
    <row r="1356" spans="5:5" x14ac:dyDescent="0.2">
      <c r="E1356" s="87"/>
    </row>
    <row r="1357" spans="5:5" x14ac:dyDescent="0.2">
      <c r="E1357" s="87"/>
    </row>
    <row r="1358" spans="5:5" x14ac:dyDescent="0.2">
      <c r="E1358" s="87"/>
    </row>
    <row r="1359" spans="5:5" x14ac:dyDescent="0.2">
      <c r="E1359" s="87"/>
    </row>
    <row r="1360" spans="5:5" x14ac:dyDescent="0.2">
      <c r="E1360" s="87"/>
    </row>
    <row r="1361" spans="5:5" x14ac:dyDescent="0.2">
      <c r="E1361" s="87"/>
    </row>
    <row r="1362" spans="5:5" x14ac:dyDescent="0.2">
      <c r="E1362" s="87"/>
    </row>
    <row r="1363" spans="5:5" x14ac:dyDescent="0.2">
      <c r="E1363" s="87"/>
    </row>
    <row r="1364" spans="5:5" x14ac:dyDescent="0.2">
      <c r="E1364" s="87"/>
    </row>
    <row r="1365" spans="5:5" x14ac:dyDescent="0.2">
      <c r="E1365" s="87"/>
    </row>
    <row r="1366" spans="5:5" x14ac:dyDescent="0.2">
      <c r="E1366" s="87"/>
    </row>
    <row r="1367" spans="5:5" x14ac:dyDescent="0.2">
      <c r="E1367" s="87"/>
    </row>
    <row r="1368" spans="5:5" x14ac:dyDescent="0.2">
      <c r="E1368" s="87"/>
    </row>
    <row r="1369" spans="5:5" x14ac:dyDescent="0.2">
      <c r="E1369" s="87"/>
    </row>
    <row r="1370" spans="5:5" x14ac:dyDescent="0.2">
      <c r="E1370" s="87"/>
    </row>
    <row r="1371" spans="5:5" x14ac:dyDescent="0.2">
      <c r="E1371" s="87"/>
    </row>
    <row r="1372" spans="5:5" x14ac:dyDescent="0.2">
      <c r="E1372" s="87"/>
    </row>
    <row r="1373" spans="5:5" x14ac:dyDescent="0.2">
      <c r="E1373" s="87"/>
    </row>
    <row r="1374" spans="5:5" x14ac:dyDescent="0.2">
      <c r="E1374" s="87"/>
    </row>
    <row r="1375" spans="5:5" x14ac:dyDescent="0.2">
      <c r="E1375" s="87"/>
    </row>
    <row r="1376" spans="5:5" x14ac:dyDescent="0.2">
      <c r="E1376" s="87"/>
    </row>
    <row r="1377" spans="5:5" x14ac:dyDescent="0.2">
      <c r="E1377" s="87"/>
    </row>
    <row r="1378" spans="5:5" x14ac:dyDescent="0.2">
      <c r="E1378" s="87"/>
    </row>
    <row r="1379" spans="5:5" x14ac:dyDescent="0.2">
      <c r="E1379" s="87"/>
    </row>
    <row r="1380" spans="5:5" x14ac:dyDescent="0.2">
      <c r="E1380" s="87"/>
    </row>
    <row r="1381" spans="5:5" x14ac:dyDescent="0.2">
      <c r="E1381" s="87"/>
    </row>
    <row r="1382" spans="5:5" x14ac:dyDescent="0.2">
      <c r="E1382" s="87"/>
    </row>
    <row r="1383" spans="5:5" x14ac:dyDescent="0.2">
      <c r="E1383" s="87"/>
    </row>
    <row r="1384" spans="5:5" x14ac:dyDescent="0.2">
      <c r="E1384" s="87"/>
    </row>
    <row r="1385" spans="5:5" x14ac:dyDescent="0.2">
      <c r="E1385" s="87"/>
    </row>
    <row r="1386" spans="5:5" x14ac:dyDescent="0.2">
      <c r="E1386" s="87"/>
    </row>
    <row r="1387" spans="5:5" x14ac:dyDescent="0.2">
      <c r="E1387" s="87"/>
    </row>
    <row r="1388" spans="5:5" x14ac:dyDescent="0.2">
      <c r="E1388" s="87"/>
    </row>
    <row r="1389" spans="5:5" x14ac:dyDescent="0.2">
      <c r="E1389" s="87"/>
    </row>
    <row r="1390" spans="5:5" x14ac:dyDescent="0.2">
      <c r="E1390" s="87"/>
    </row>
    <row r="1391" spans="5:5" x14ac:dyDescent="0.2">
      <c r="E1391" s="87"/>
    </row>
    <row r="1392" spans="5:5" x14ac:dyDescent="0.2">
      <c r="E1392" s="87"/>
    </row>
    <row r="1393" spans="5:5" x14ac:dyDescent="0.2">
      <c r="E1393" s="87"/>
    </row>
    <row r="1394" spans="5:5" x14ac:dyDescent="0.2">
      <c r="E1394" s="87"/>
    </row>
    <row r="1395" spans="5:5" x14ac:dyDescent="0.2">
      <c r="E1395" s="87"/>
    </row>
    <row r="1396" spans="5:5" x14ac:dyDescent="0.2">
      <c r="E1396" s="87"/>
    </row>
    <row r="1397" spans="5:5" x14ac:dyDescent="0.2">
      <c r="E1397" s="87"/>
    </row>
    <row r="1398" spans="5:5" x14ac:dyDescent="0.2">
      <c r="E1398" s="87"/>
    </row>
    <row r="1399" spans="5:5" x14ac:dyDescent="0.2">
      <c r="E1399" s="87"/>
    </row>
    <row r="1400" spans="5:5" x14ac:dyDescent="0.2">
      <c r="E1400" s="87"/>
    </row>
    <row r="1401" spans="5:5" x14ac:dyDescent="0.2">
      <c r="E1401" s="87"/>
    </row>
    <row r="1402" spans="5:5" x14ac:dyDescent="0.2">
      <c r="E1402" s="87"/>
    </row>
    <row r="1403" spans="5:5" x14ac:dyDescent="0.2">
      <c r="E1403" s="87"/>
    </row>
    <row r="1404" spans="5:5" x14ac:dyDescent="0.2">
      <c r="E1404" s="87"/>
    </row>
    <row r="1405" spans="5:5" x14ac:dyDescent="0.2">
      <c r="E1405" s="87"/>
    </row>
    <row r="1406" spans="5:5" x14ac:dyDescent="0.2">
      <c r="E1406" s="87"/>
    </row>
    <row r="1407" spans="5:5" x14ac:dyDescent="0.2">
      <c r="E1407" s="87"/>
    </row>
    <row r="1408" spans="5:5" x14ac:dyDescent="0.2">
      <c r="E1408" s="87"/>
    </row>
    <row r="1409" spans="5:5" x14ac:dyDescent="0.2">
      <c r="E1409" s="87"/>
    </row>
    <row r="1410" spans="5:5" x14ac:dyDescent="0.2">
      <c r="E1410" s="87"/>
    </row>
    <row r="1411" spans="5:5" x14ac:dyDescent="0.2">
      <c r="E1411" s="87"/>
    </row>
    <row r="1412" spans="5:5" x14ac:dyDescent="0.2">
      <c r="E1412" s="87"/>
    </row>
    <row r="1413" spans="5:5" x14ac:dyDescent="0.2">
      <c r="E1413" s="87"/>
    </row>
    <row r="1414" spans="5:5" x14ac:dyDescent="0.2">
      <c r="E1414" s="87"/>
    </row>
    <row r="1415" spans="5:5" x14ac:dyDescent="0.2">
      <c r="E1415" s="87"/>
    </row>
    <row r="1416" spans="5:5" x14ac:dyDescent="0.2">
      <c r="E1416" s="87"/>
    </row>
    <row r="1417" spans="5:5" x14ac:dyDescent="0.2">
      <c r="E1417" s="87"/>
    </row>
    <row r="1418" spans="5:5" x14ac:dyDescent="0.2">
      <c r="E1418" s="87"/>
    </row>
    <row r="1419" spans="5:5" x14ac:dyDescent="0.2">
      <c r="E1419" s="87"/>
    </row>
    <row r="1420" spans="5:5" x14ac:dyDescent="0.2">
      <c r="E1420" s="87"/>
    </row>
    <row r="1421" spans="5:5" x14ac:dyDescent="0.2">
      <c r="E1421" s="87"/>
    </row>
    <row r="1422" spans="5:5" x14ac:dyDescent="0.2">
      <c r="E1422" s="87"/>
    </row>
    <row r="1423" spans="5:5" x14ac:dyDescent="0.2">
      <c r="E1423" s="87"/>
    </row>
    <row r="1424" spans="5:5" x14ac:dyDescent="0.2">
      <c r="E1424" s="87"/>
    </row>
    <row r="1425" spans="5:5" x14ac:dyDescent="0.2">
      <c r="E1425" s="87"/>
    </row>
    <row r="1426" spans="5:5" x14ac:dyDescent="0.2">
      <c r="E1426" s="87"/>
    </row>
    <row r="1427" spans="5:5" x14ac:dyDescent="0.2">
      <c r="E1427" s="87"/>
    </row>
    <row r="1428" spans="5:5" x14ac:dyDescent="0.2">
      <c r="E1428" s="87"/>
    </row>
    <row r="1429" spans="5:5" x14ac:dyDescent="0.2">
      <c r="E1429" s="87"/>
    </row>
    <row r="1430" spans="5:5" x14ac:dyDescent="0.2">
      <c r="E1430" s="87"/>
    </row>
    <row r="1431" spans="5:5" x14ac:dyDescent="0.2">
      <c r="E1431" s="87"/>
    </row>
    <row r="1432" spans="5:5" x14ac:dyDescent="0.2">
      <c r="E1432" s="87"/>
    </row>
    <row r="1433" spans="5:5" x14ac:dyDescent="0.2">
      <c r="E1433" s="87"/>
    </row>
    <row r="1434" spans="5:5" x14ac:dyDescent="0.2">
      <c r="E1434" s="87"/>
    </row>
    <row r="1435" spans="5:5" x14ac:dyDescent="0.2">
      <c r="E1435" s="87"/>
    </row>
    <row r="1436" spans="5:5" x14ac:dyDescent="0.2">
      <c r="E1436" s="87"/>
    </row>
    <row r="1437" spans="5:5" x14ac:dyDescent="0.2">
      <c r="E1437" s="87"/>
    </row>
    <row r="1438" spans="5:5" x14ac:dyDescent="0.2">
      <c r="E1438" s="87"/>
    </row>
    <row r="1439" spans="5:5" x14ac:dyDescent="0.2">
      <c r="E1439" s="87"/>
    </row>
    <row r="1440" spans="5:5" x14ac:dyDescent="0.2">
      <c r="E1440" s="87"/>
    </row>
    <row r="1441" spans="5:5" x14ac:dyDescent="0.2">
      <c r="E1441" s="87"/>
    </row>
    <row r="1442" spans="5:5" x14ac:dyDescent="0.2">
      <c r="E1442" s="87"/>
    </row>
    <row r="1443" spans="5:5" x14ac:dyDescent="0.2">
      <c r="E1443" s="87"/>
    </row>
    <row r="1444" spans="5:5" x14ac:dyDescent="0.2">
      <c r="E1444" s="87"/>
    </row>
    <row r="1445" spans="5:5" x14ac:dyDescent="0.2">
      <c r="E1445" s="87"/>
    </row>
    <row r="1446" spans="5:5" x14ac:dyDescent="0.2">
      <c r="E1446" s="87"/>
    </row>
    <row r="1447" spans="5:5" x14ac:dyDescent="0.2">
      <c r="E1447" s="87"/>
    </row>
    <row r="1448" spans="5:5" x14ac:dyDescent="0.2">
      <c r="E1448" s="87"/>
    </row>
    <row r="1449" spans="5:5" x14ac:dyDescent="0.2">
      <c r="E1449" s="87"/>
    </row>
    <row r="1450" spans="5:5" x14ac:dyDescent="0.2">
      <c r="E1450" s="87"/>
    </row>
    <row r="1451" spans="5:5" x14ac:dyDescent="0.2">
      <c r="E1451" s="87"/>
    </row>
    <row r="1452" spans="5:5" x14ac:dyDescent="0.2">
      <c r="E1452" s="87"/>
    </row>
    <row r="1453" spans="5:5" x14ac:dyDescent="0.2">
      <c r="E1453" s="87"/>
    </row>
    <row r="1454" spans="5:5" x14ac:dyDescent="0.2">
      <c r="E1454" s="87"/>
    </row>
    <row r="1455" spans="5:5" x14ac:dyDescent="0.2">
      <c r="E1455" s="87"/>
    </row>
    <row r="1456" spans="5:5" x14ac:dyDescent="0.2">
      <c r="E1456" s="87"/>
    </row>
    <row r="1457" spans="5:5" x14ac:dyDescent="0.2">
      <c r="E1457" s="87"/>
    </row>
    <row r="1458" spans="5:5" x14ac:dyDescent="0.2">
      <c r="E1458" s="87"/>
    </row>
    <row r="1459" spans="5:5" x14ac:dyDescent="0.2">
      <c r="E1459" s="87"/>
    </row>
    <row r="1460" spans="5:5" x14ac:dyDescent="0.2">
      <c r="E1460" s="87"/>
    </row>
    <row r="1461" spans="5:5" x14ac:dyDescent="0.2">
      <c r="E1461" s="87"/>
    </row>
    <row r="1462" spans="5:5" x14ac:dyDescent="0.2">
      <c r="E1462" s="87"/>
    </row>
    <row r="1463" spans="5:5" x14ac:dyDescent="0.2">
      <c r="E1463" s="87"/>
    </row>
    <row r="1464" spans="5:5" x14ac:dyDescent="0.2">
      <c r="E1464" s="87"/>
    </row>
    <row r="1465" spans="5:5" x14ac:dyDescent="0.2">
      <c r="E1465" s="87"/>
    </row>
    <row r="1466" spans="5:5" x14ac:dyDescent="0.2">
      <c r="E1466" s="87"/>
    </row>
    <row r="1467" spans="5:5" x14ac:dyDescent="0.2">
      <c r="E1467" s="87"/>
    </row>
    <row r="1468" spans="5:5" x14ac:dyDescent="0.2">
      <c r="E1468" s="87"/>
    </row>
    <row r="1469" spans="5:5" x14ac:dyDescent="0.2">
      <c r="E1469" s="87"/>
    </row>
    <row r="1470" spans="5:5" x14ac:dyDescent="0.2">
      <c r="E1470" s="87"/>
    </row>
    <row r="1471" spans="5:5" x14ac:dyDescent="0.2">
      <c r="E1471" s="87"/>
    </row>
    <row r="1472" spans="5:5" x14ac:dyDescent="0.2">
      <c r="E1472" s="87"/>
    </row>
    <row r="1473" spans="5:5" x14ac:dyDescent="0.2">
      <c r="E1473" s="87"/>
    </row>
    <row r="1474" spans="5:5" x14ac:dyDescent="0.2">
      <c r="E1474" s="87"/>
    </row>
    <row r="1475" spans="5:5" x14ac:dyDescent="0.2">
      <c r="E1475" s="87"/>
    </row>
    <row r="1476" spans="5:5" x14ac:dyDescent="0.2">
      <c r="E1476" s="87"/>
    </row>
    <row r="1477" spans="5:5" x14ac:dyDescent="0.2">
      <c r="E1477" s="87"/>
    </row>
    <row r="1478" spans="5:5" x14ac:dyDescent="0.2">
      <c r="E1478" s="87"/>
    </row>
    <row r="1479" spans="5:5" x14ac:dyDescent="0.2">
      <c r="E1479" s="87"/>
    </row>
    <row r="1480" spans="5:5" x14ac:dyDescent="0.2">
      <c r="E1480" s="87"/>
    </row>
    <row r="1481" spans="5:5" x14ac:dyDescent="0.2">
      <c r="E1481" s="87"/>
    </row>
    <row r="1482" spans="5:5" x14ac:dyDescent="0.2">
      <c r="E1482" s="87"/>
    </row>
    <row r="1483" spans="5:5" x14ac:dyDescent="0.2">
      <c r="E1483" s="87"/>
    </row>
    <row r="1484" spans="5:5" x14ac:dyDescent="0.2">
      <c r="E1484" s="87"/>
    </row>
    <row r="1485" spans="5:5" x14ac:dyDescent="0.2">
      <c r="E1485" s="87"/>
    </row>
    <row r="1486" spans="5:5" x14ac:dyDescent="0.2">
      <c r="E1486" s="87"/>
    </row>
    <row r="1487" spans="5:5" x14ac:dyDescent="0.2">
      <c r="E1487" s="87"/>
    </row>
    <row r="1488" spans="5:5" x14ac:dyDescent="0.2">
      <c r="E1488" s="87"/>
    </row>
    <row r="1489" spans="5:5" x14ac:dyDescent="0.2">
      <c r="E1489" s="87"/>
    </row>
    <row r="1490" spans="5:5" x14ac:dyDescent="0.2">
      <c r="E1490" s="87"/>
    </row>
    <row r="1491" spans="5:5" x14ac:dyDescent="0.2">
      <c r="E1491" s="87"/>
    </row>
    <row r="1492" spans="5:5" x14ac:dyDescent="0.2">
      <c r="E1492" s="87"/>
    </row>
    <row r="1493" spans="5:5" x14ac:dyDescent="0.2">
      <c r="E1493" s="87"/>
    </row>
    <row r="1494" spans="5:5" x14ac:dyDescent="0.2">
      <c r="E1494" s="87"/>
    </row>
    <row r="1495" spans="5:5" x14ac:dyDescent="0.2">
      <c r="E1495" s="87"/>
    </row>
    <row r="1496" spans="5:5" x14ac:dyDescent="0.2">
      <c r="E1496" s="87"/>
    </row>
    <row r="1497" spans="5:5" x14ac:dyDescent="0.2">
      <c r="E1497" s="87"/>
    </row>
    <row r="1498" spans="5:5" x14ac:dyDescent="0.2">
      <c r="E1498" s="87"/>
    </row>
    <row r="1499" spans="5:5" x14ac:dyDescent="0.2">
      <c r="E1499" s="87"/>
    </row>
    <row r="1500" spans="5:5" x14ac:dyDescent="0.2">
      <c r="E1500" s="87"/>
    </row>
    <row r="1501" spans="5:5" x14ac:dyDescent="0.2">
      <c r="E1501" s="87"/>
    </row>
    <row r="1502" spans="5:5" x14ac:dyDescent="0.2">
      <c r="E1502" s="87"/>
    </row>
    <row r="1503" spans="5:5" x14ac:dyDescent="0.2">
      <c r="E1503" s="87"/>
    </row>
    <row r="1504" spans="5:5" x14ac:dyDescent="0.2">
      <c r="E1504" s="87"/>
    </row>
    <row r="1505" spans="5:5" x14ac:dyDescent="0.2">
      <c r="E1505" s="87"/>
    </row>
    <row r="1506" spans="5:5" x14ac:dyDescent="0.2">
      <c r="E1506" s="87"/>
    </row>
    <row r="1507" spans="5:5" x14ac:dyDescent="0.2">
      <c r="E1507" s="87"/>
    </row>
    <row r="1508" spans="5:5" x14ac:dyDescent="0.2">
      <c r="E1508" s="87"/>
    </row>
    <row r="1509" spans="5:5" x14ac:dyDescent="0.2">
      <c r="E1509" s="87"/>
    </row>
    <row r="1510" spans="5:5" x14ac:dyDescent="0.2">
      <c r="E1510" s="87"/>
    </row>
    <row r="1511" spans="5:5" x14ac:dyDescent="0.2">
      <c r="E1511" s="87"/>
    </row>
    <row r="1512" spans="5:5" x14ac:dyDescent="0.2">
      <c r="E1512" s="87"/>
    </row>
    <row r="1513" spans="5:5" x14ac:dyDescent="0.2">
      <c r="E1513" s="87"/>
    </row>
    <row r="1514" spans="5:5" x14ac:dyDescent="0.2">
      <c r="E1514" s="87"/>
    </row>
    <row r="1515" spans="5:5" x14ac:dyDescent="0.2">
      <c r="E1515" s="87"/>
    </row>
    <row r="1516" spans="5:5" x14ac:dyDescent="0.2">
      <c r="E1516" s="87"/>
    </row>
    <row r="1517" spans="5:5" x14ac:dyDescent="0.2">
      <c r="E1517" s="87"/>
    </row>
    <row r="1518" spans="5:5" x14ac:dyDescent="0.2">
      <c r="E1518" s="87"/>
    </row>
    <row r="1519" spans="5:5" x14ac:dyDescent="0.2">
      <c r="E1519" s="87"/>
    </row>
    <row r="1520" spans="5:5" x14ac:dyDescent="0.2">
      <c r="E1520" s="87"/>
    </row>
    <row r="1521" spans="5:5" x14ac:dyDescent="0.2">
      <c r="E1521" s="87"/>
    </row>
    <row r="1522" spans="5:5" x14ac:dyDescent="0.2">
      <c r="E1522" s="87"/>
    </row>
    <row r="1523" spans="5:5" x14ac:dyDescent="0.2">
      <c r="E1523" s="87"/>
    </row>
    <row r="1524" spans="5:5" x14ac:dyDescent="0.2">
      <c r="E1524" s="87"/>
    </row>
    <row r="1525" spans="5:5" x14ac:dyDescent="0.2">
      <c r="E1525" s="87"/>
    </row>
    <row r="1526" spans="5:5" x14ac:dyDescent="0.2">
      <c r="E1526" s="87"/>
    </row>
    <row r="1527" spans="5:5" x14ac:dyDescent="0.2">
      <c r="E1527" s="87"/>
    </row>
    <row r="1528" spans="5:5" x14ac:dyDescent="0.2">
      <c r="E1528" s="87"/>
    </row>
    <row r="1529" spans="5:5" x14ac:dyDescent="0.2">
      <c r="E1529" s="87"/>
    </row>
    <row r="1530" spans="5:5" x14ac:dyDescent="0.2">
      <c r="E1530" s="87"/>
    </row>
    <row r="1531" spans="5:5" x14ac:dyDescent="0.2">
      <c r="E1531" s="87"/>
    </row>
    <row r="1532" spans="5:5" x14ac:dyDescent="0.2">
      <c r="E1532" s="87"/>
    </row>
    <row r="1533" spans="5:5" x14ac:dyDescent="0.2">
      <c r="E1533" s="87"/>
    </row>
    <row r="1534" spans="5:5" x14ac:dyDescent="0.2">
      <c r="E1534" s="87"/>
    </row>
    <row r="1535" spans="5:5" x14ac:dyDescent="0.2">
      <c r="E1535" s="87"/>
    </row>
    <row r="1536" spans="5:5" x14ac:dyDescent="0.2">
      <c r="E1536" s="87"/>
    </row>
    <row r="1537" spans="5:5" x14ac:dyDescent="0.2">
      <c r="E1537" s="87"/>
    </row>
    <row r="1538" spans="5:5" x14ac:dyDescent="0.2">
      <c r="E1538" s="87"/>
    </row>
    <row r="1539" spans="5:5" x14ac:dyDescent="0.2">
      <c r="E1539" s="87"/>
    </row>
    <row r="1540" spans="5:5" x14ac:dyDescent="0.2">
      <c r="E1540" s="87"/>
    </row>
    <row r="1541" spans="5:5" x14ac:dyDescent="0.2">
      <c r="E1541" s="87"/>
    </row>
    <row r="1542" spans="5:5" x14ac:dyDescent="0.2">
      <c r="E1542" s="87"/>
    </row>
    <row r="1543" spans="5:5" x14ac:dyDescent="0.2">
      <c r="E1543" s="87"/>
    </row>
    <row r="1544" spans="5:5" x14ac:dyDescent="0.2">
      <c r="E1544" s="87"/>
    </row>
    <row r="1545" spans="5:5" x14ac:dyDescent="0.2">
      <c r="E1545" s="87"/>
    </row>
    <row r="1546" spans="5:5" x14ac:dyDescent="0.2">
      <c r="E1546" s="87"/>
    </row>
    <row r="1547" spans="5:5" x14ac:dyDescent="0.2">
      <c r="E1547" s="87"/>
    </row>
    <row r="1548" spans="5:5" x14ac:dyDescent="0.2">
      <c r="E1548" s="87"/>
    </row>
    <row r="1549" spans="5:5" x14ac:dyDescent="0.2">
      <c r="E1549" s="87"/>
    </row>
    <row r="1550" spans="5:5" x14ac:dyDescent="0.2">
      <c r="E1550" s="87"/>
    </row>
    <row r="1551" spans="5:5" x14ac:dyDescent="0.2">
      <c r="E1551" s="87"/>
    </row>
    <row r="1552" spans="5:5" x14ac:dyDescent="0.2">
      <c r="E1552" s="87"/>
    </row>
    <row r="1553" spans="5:5" x14ac:dyDescent="0.2">
      <c r="E1553" s="87"/>
    </row>
    <row r="1554" spans="5:5" x14ac:dyDescent="0.2">
      <c r="E1554" s="87"/>
    </row>
    <row r="1555" spans="5:5" x14ac:dyDescent="0.2">
      <c r="E1555" s="87"/>
    </row>
    <row r="1556" spans="5:5" x14ac:dyDescent="0.2">
      <c r="E1556" s="87"/>
    </row>
    <row r="1557" spans="5:5" x14ac:dyDescent="0.2">
      <c r="E1557" s="87"/>
    </row>
    <row r="1558" spans="5:5" x14ac:dyDescent="0.2">
      <c r="E1558" s="87"/>
    </row>
    <row r="1559" spans="5:5" x14ac:dyDescent="0.2">
      <c r="E1559" s="87"/>
    </row>
    <row r="1560" spans="5:5" x14ac:dyDescent="0.2">
      <c r="E1560" s="87"/>
    </row>
    <row r="1561" spans="5:5" x14ac:dyDescent="0.2">
      <c r="E1561" s="87"/>
    </row>
    <row r="1562" spans="5:5" x14ac:dyDescent="0.2">
      <c r="E1562" s="87"/>
    </row>
    <row r="1563" spans="5:5" x14ac:dyDescent="0.2">
      <c r="E1563" s="87"/>
    </row>
    <row r="1564" spans="5:5" x14ac:dyDescent="0.2">
      <c r="E1564" s="87"/>
    </row>
    <row r="1565" spans="5:5" x14ac:dyDescent="0.2">
      <c r="E1565" s="87"/>
    </row>
    <row r="1566" spans="5:5" x14ac:dyDescent="0.2">
      <c r="E1566" s="87"/>
    </row>
    <row r="1567" spans="5:5" x14ac:dyDescent="0.2">
      <c r="E1567" s="87"/>
    </row>
    <row r="1568" spans="5:5" x14ac:dyDescent="0.2">
      <c r="E1568" s="87"/>
    </row>
    <row r="1569" spans="5:5" x14ac:dyDescent="0.2">
      <c r="E1569" s="87"/>
    </row>
    <row r="1570" spans="5:5" x14ac:dyDescent="0.2">
      <c r="E1570" s="87"/>
    </row>
    <row r="1571" spans="5:5" x14ac:dyDescent="0.2">
      <c r="E1571" s="87"/>
    </row>
    <row r="1572" spans="5:5" x14ac:dyDescent="0.2">
      <c r="E1572" s="87"/>
    </row>
    <row r="1573" spans="5:5" x14ac:dyDescent="0.2">
      <c r="E1573" s="87"/>
    </row>
    <row r="1574" spans="5:5" x14ac:dyDescent="0.2">
      <c r="E1574" s="87"/>
    </row>
    <row r="1575" spans="5:5" x14ac:dyDescent="0.2">
      <c r="E1575" s="87"/>
    </row>
    <row r="1576" spans="5:5" x14ac:dyDescent="0.2">
      <c r="E1576" s="87"/>
    </row>
    <row r="1577" spans="5:5" x14ac:dyDescent="0.2">
      <c r="E1577" s="87"/>
    </row>
    <row r="1578" spans="5:5" x14ac:dyDescent="0.2">
      <c r="E1578" s="87"/>
    </row>
    <row r="1579" spans="5:5" x14ac:dyDescent="0.2">
      <c r="E1579" s="87"/>
    </row>
    <row r="1580" spans="5:5" x14ac:dyDescent="0.2">
      <c r="E1580" s="87"/>
    </row>
    <row r="1581" spans="5:5" x14ac:dyDescent="0.2">
      <c r="E1581" s="87"/>
    </row>
    <row r="1582" spans="5:5" x14ac:dyDescent="0.2">
      <c r="E1582" s="87"/>
    </row>
    <row r="1583" spans="5:5" x14ac:dyDescent="0.2">
      <c r="E1583" s="87"/>
    </row>
    <row r="1584" spans="5:5" x14ac:dyDescent="0.2">
      <c r="E1584" s="87"/>
    </row>
    <row r="1585" spans="5:5" x14ac:dyDescent="0.2">
      <c r="E1585" s="87"/>
    </row>
    <row r="1586" spans="5:5" x14ac:dyDescent="0.2">
      <c r="E1586" s="87"/>
    </row>
    <row r="1587" spans="5:5" x14ac:dyDescent="0.2">
      <c r="E1587" s="87"/>
    </row>
    <row r="1588" spans="5:5" x14ac:dyDescent="0.2">
      <c r="E1588" s="87"/>
    </row>
    <row r="1589" spans="5:5" x14ac:dyDescent="0.2">
      <c r="E1589" s="87"/>
    </row>
    <row r="1590" spans="5:5" x14ac:dyDescent="0.2">
      <c r="E1590" s="87"/>
    </row>
    <row r="1591" spans="5:5" x14ac:dyDescent="0.2">
      <c r="E1591" s="87"/>
    </row>
    <row r="1592" spans="5:5" x14ac:dyDescent="0.2">
      <c r="E1592" s="87"/>
    </row>
    <row r="1593" spans="5:5" x14ac:dyDescent="0.2">
      <c r="E1593" s="87"/>
    </row>
    <row r="1594" spans="5:5" x14ac:dyDescent="0.2">
      <c r="E1594" s="87"/>
    </row>
    <row r="1595" spans="5:5" x14ac:dyDescent="0.2">
      <c r="E1595" s="87"/>
    </row>
    <row r="1596" spans="5:5" x14ac:dyDescent="0.2">
      <c r="E1596" s="87"/>
    </row>
    <row r="1597" spans="5:5" x14ac:dyDescent="0.2">
      <c r="E1597" s="87"/>
    </row>
    <row r="1598" spans="5:5" x14ac:dyDescent="0.2">
      <c r="E1598" s="87"/>
    </row>
    <row r="1599" spans="5:5" x14ac:dyDescent="0.2">
      <c r="E1599" s="87"/>
    </row>
    <row r="1600" spans="5:5" x14ac:dyDescent="0.2">
      <c r="E1600" s="87"/>
    </row>
    <row r="1601" spans="5:5" x14ac:dyDescent="0.2">
      <c r="E1601" s="87"/>
    </row>
    <row r="1602" spans="5:5" x14ac:dyDescent="0.2">
      <c r="E1602" s="87"/>
    </row>
    <row r="1603" spans="5:5" x14ac:dyDescent="0.2">
      <c r="E1603" s="87"/>
    </row>
    <row r="1604" spans="5:5" x14ac:dyDescent="0.2">
      <c r="E1604" s="87"/>
    </row>
    <row r="1605" spans="5:5" x14ac:dyDescent="0.2">
      <c r="E1605" s="87"/>
    </row>
    <row r="1606" spans="5:5" x14ac:dyDescent="0.2">
      <c r="E1606" s="87"/>
    </row>
    <row r="1607" spans="5:5" x14ac:dyDescent="0.2">
      <c r="E1607" s="87"/>
    </row>
    <row r="1608" spans="5:5" x14ac:dyDescent="0.2">
      <c r="E1608" s="87"/>
    </row>
    <row r="1609" spans="5:5" x14ac:dyDescent="0.2">
      <c r="E1609" s="87"/>
    </row>
    <row r="1610" spans="5:5" x14ac:dyDescent="0.2">
      <c r="E1610" s="87"/>
    </row>
    <row r="1611" spans="5:5" x14ac:dyDescent="0.2">
      <c r="E1611" s="87"/>
    </row>
    <row r="1612" spans="5:5" x14ac:dyDescent="0.2">
      <c r="E1612" s="87"/>
    </row>
    <row r="1613" spans="5:5" x14ac:dyDescent="0.2">
      <c r="E1613" s="87"/>
    </row>
    <row r="1614" spans="5:5" x14ac:dyDescent="0.2">
      <c r="E1614" s="87"/>
    </row>
    <row r="1615" spans="5:5" x14ac:dyDescent="0.2">
      <c r="E1615" s="87"/>
    </row>
    <row r="1616" spans="5:5" x14ac:dyDescent="0.2">
      <c r="E1616" s="87"/>
    </row>
    <row r="1617" spans="5:5" x14ac:dyDescent="0.2">
      <c r="E1617" s="87"/>
    </row>
    <row r="1618" spans="5:5" x14ac:dyDescent="0.2">
      <c r="E1618" s="87"/>
    </row>
    <row r="1619" spans="5:5" x14ac:dyDescent="0.2">
      <c r="E1619" s="87"/>
    </row>
    <row r="1620" spans="5:5" x14ac:dyDescent="0.2">
      <c r="E1620" s="87"/>
    </row>
    <row r="1621" spans="5:5" x14ac:dyDescent="0.2">
      <c r="E1621" s="87"/>
    </row>
    <row r="1622" spans="5:5" x14ac:dyDescent="0.2">
      <c r="E1622" s="87"/>
    </row>
    <row r="1623" spans="5:5" x14ac:dyDescent="0.2">
      <c r="E1623" s="87"/>
    </row>
    <row r="1624" spans="5:5" x14ac:dyDescent="0.2">
      <c r="E1624" s="87"/>
    </row>
    <row r="1625" spans="5:5" x14ac:dyDescent="0.2">
      <c r="E1625" s="87"/>
    </row>
    <row r="1626" spans="5:5" x14ac:dyDescent="0.2">
      <c r="E1626" s="87"/>
    </row>
    <row r="1627" spans="5:5" x14ac:dyDescent="0.2">
      <c r="E1627" s="87"/>
    </row>
    <row r="1628" spans="5:5" x14ac:dyDescent="0.2">
      <c r="E1628" s="87"/>
    </row>
    <row r="1629" spans="5:5" x14ac:dyDescent="0.2">
      <c r="E1629" s="87"/>
    </row>
    <row r="1630" spans="5:5" x14ac:dyDescent="0.2">
      <c r="E1630" s="87"/>
    </row>
    <row r="1631" spans="5:5" x14ac:dyDescent="0.2">
      <c r="E1631" s="87"/>
    </row>
    <row r="1632" spans="5:5" x14ac:dyDescent="0.2">
      <c r="E1632" s="87"/>
    </row>
    <row r="1633" spans="5:5" x14ac:dyDescent="0.2">
      <c r="E1633" s="87"/>
    </row>
    <row r="1634" spans="5:5" x14ac:dyDescent="0.2">
      <c r="E1634" s="87"/>
    </row>
    <row r="1635" spans="5:5" x14ac:dyDescent="0.2">
      <c r="E1635" s="87"/>
    </row>
    <row r="1636" spans="5:5" x14ac:dyDescent="0.2">
      <c r="E1636" s="87"/>
    </row>
    <row r="1637" spans="5:5" x14ac:dyDescent="0.2">
      <c r="E1637" s="87"/>
    </row>
    <row r="1638" spans="5:5" x14ac:dyDescent="0.2">
      <c r="E1638" s="87"/>
    </row>
    <row r="1639" spans="5:5" x14ac:dyDescent="0.2">
      <c r="E1639" s="87"/>
    </row>
    <row r="1640" spans="5:5" x14ac:dyDescent="0.2">
      <c r="E1640" s="87"/>
    </row>
    <row r="1641" spans="5:5" x14ac:dyDescent="0.2">
      <c r="E1641" s="87"/>
    </row>
    <row r="1642" spans="5:5" x14ac:dyDescent="0.2">
      <c r="E1642" s="87"/>
    </row>
    <row r="1643" spans="5:5" x14ac:dyDescent="0.2">
      <c r="E1643" s="87"/>
    </row>
    <row r="1644" spans="5:5" x14ac:dyDescent="0.2">
      <c r="E1644" s="87"/>
    </row>
    <row r="1645" spans="5:5" x14ac:dyDescent="0.2">
      <c r="E1645" s="87"/>
    </row>
    <row r="1646" spans="5:5" x14ac:dyDescent="0.2">
      <c r="E1646" s="87"/>
    </row>
    <row r="1647" spans="5:5" x14ac:dyDescent="0.2">
      <c r="E1647" s="87"/>
    </row>
    <row r="1648" spans="5:5" x14ac:dyDescent="0.2">
      <c r="E1648" s="87"/>
    </row>
    <row r="1649" spans="5:5" x14ac:dyDescent="0.2">
      <c r="E1649" s="87"/>
    </row>
    <row r="1650" spans="5:5" x14ac:dyDescent="0.2">
      <c r="E1650" s="87"/>
    </row>
    <row r="1651" spans="5:5" x14ac:dyDescent="0.2">
      <c r="E1651" s="87"/>
    </row>
    <row r="1652" spans="5:5" x14ac:dyDescent="0.2">
      <c r="E1652" s="87"/>
    </row>
    <row r="1653" spans="5:5" x14ac:dyDescent="0.2">
      <c r="E1653" s="87"/>
    </row>
    <row r="1654" spans="5:5" x14ac:dyDescent="0.2">
      <c r="E1654" s="87"/>
    </row>
    <row r="1655" spans="5:5" x14ac:dyDescent="0.2">
      <c r="E1655" s="87"/>
    </row>
    <row r="1656" spans="5:5" x14ac:dyDescent="0.2">
      <c r="E1656" s="87"/>
    </row>
    <row r="1657" spans="5:5" x14ac:dyDescent="0.2">
      <c r="E1657" s="87"/>
    </row>
    <row r="1658" spans="5:5" x14ac:dyDescent="0.2">
      <c r="E1658" s="87"/>
    </row>
    <row r="1659" spans="5:5" x14ac:dyDescent="0.2">
      <c r="E1659" s="87"/>
    </row>
    <row r="1660" spans="5:5" x14ac:dyDescent="0.2">
      <c r="E1660" s="87"/>
    </row>
    <row r="1661" spans="5:5" x14ac:dyDescent="0.2">
      <c r="E1661" s="87"/>
    </row>
    <row r="1662" spans="5:5" x14ac:dyDescent="0.2">
      <c r="E1662" s="87"/>
    </row>
    <row r="1663" spans="5:5" x14ac:dyDescent="0.2">
      <c r="E1663" s="87"/>
    </row>
    <row r="1664" spans="5:5" x14ac:dyDescent="0.2">
      <c r="E1664" s="87"/>
    </row>
    <row r="1665" spans="5:5" x14ac:dyDescent="0.2">
      <c r="E1665" s="87"/>
    </row>
    <row r="1666" spans="5:5" x14ac:dyDescent="0.2">
      <c r="E1666" s="87"/>
    </row>
    <row r="1667" spans="5:5" x14ac:dyDescent="0.2">
      <c r="E1667" s="87"/>
    </row>
    <row r="1668" spans="5:5" x14ac:dyDescent="0.2">
      <c r="E1668" s="87"/>
    </row>
    <row r="1669" spans="5:5" x14ac:dyDescent="0.2">
      <c r="E1669" s="87"/>
    </row>
    <row r="1670" spans="5:5" x14ac:dyDescent="0.2">
      <c r="E1670" s="87"/>
    </row>
    <row r="1671" spans="5:5" x14ac:dyDescent="0.2">
      <c r="E1671" s="87"/>
    </row>
    <row r="1672" spans="5:5" x14ac:dyDescent="0.2">
      <c r="E1672" s="87"/>
    </row>
    <row r="1673" spans="5:5" x14ac:dyDescent="0.2">
      <c r="E1673" s="87"/>
    </row>
    <row r="1674" spans="5:5" x14ac:dyDescent="0.2">
      <c r="E1674" s="87"/>
    </row>
    <row r="1675" spans="5:5" x14ac:dyDescent="0.2">
      <c r="E1675" s="87"/>
    </row>
    <row r="1676" spans="5:5" x14ac:dyDescent="0.2">
      <c r="E1676" s="87"/>
    </row>
    <row r="1677" spans="5:5" x14ac:dyDescent="0.2">
      <c r="E1677" s="87"/>
    </row>
    <row r="1678" spans="5:5" x14ac:dyDescent="0.2">
      <c r="E1678" s="87"/>
    </row>
    <row r="1679" spans="5:5" x14ac:dyDescent="0.2">
      <c r="E1679" s="87"/>
    </row>
    <row r="1680" spans="5:5" x14ac:dyDescent="0.2">
      <c r="E1680" s="87"/>
    </row>
    <row r="1681" spans="5:5" x14ac:dyDescent="0.2">
      <c r="E1681" s="87"/>
    </row>
    <row r="1682" spans="5:5" x14ac:dyDescent="0.2">
      <c r="E1682" s="87"/>
    </row>
    <row r="1683" spans="5:5" x14ac:dyDescent="0.2">
      <c r="E1683" s="87"/>
    </row>
    <row r="1684" spans="5:5" x14ac:dyDescent="0.2">
      <c r="E1684" s="87"/>
    </row>
    <row r="1685" spans="5:5" x14ac:dyDescent="0.2">
      <c r="E1685" s="87"/>
    </row>
    <row r="1686" spans="5:5" x14ac:dyDescent="0.2">
      <c r="E1686" s="87"/>
    </row>
    <row r="1687" spans="5:5" x14ac:dyDescent="0.2">
      <c r="E1687" s="87"/>
    </row>
    <row r="1688" spans="5:5" x14ac:dyDescent="0.2">
      <c r="E1688" s="87"/>
    </row>
    <row r="1689" spans="5:5" x14ac:dyDescent="0.2">
      <c r="E1689" s="87"/>
    </row>
    <row r="1690" spans="5:5" x14ac:dyDescent="0.2">
      <c r="E1690" s="87"/>
    </row>
    <row r="1691" spans="5:5" x14ac:dyDescent="0.2">
      <c r="E1691" s="87"/>
    </row>
    <row r="1692" spans="5:5" x14ac:dyDescent="0.2">
      <c r="E1692" s="87"/>
    </row>
    <row r="1693" spans="5:5" x14ac:dyDescent="0.2">
      <c r="E1693" s="87"/>
    </row>
    <row r="1694" spans="5:5" x14ac:dyDescent="0.2">
      <c r="E1694" s="87"/>
    </row>
    <row r="1695" spans="5:5" x14ac:dyDescent="0.2">
      <c r="E1695" s="87"/>
    </row>
    <row r="1696" spans="5:5" x14ac:dyDescent="0.2">
      <c r="E1696" s="87"/>
    </row>
    <row r="1697" spans="5:5" x14ac:dyDescent="0.2">
      <c r="E1697" s="87"/>
    </row>
    <row r="1698" spans="5:5" x14ac:dyDescent="0.2">
      <c r="E1698" s="87"/>
    </row>
    <row r="1699" spans="5:5" x14ac:dyDescent="0.2">
      <c r="E1699" s="87"/>
    </row>
    <row r="1700" spans="5:5" x14ac:dyDescent="0.2">
      <c r="E1700" s="87"/>
    </row>
    <row r="1701" spans="5:5" x14ac:dyDescent="0.2">
      <c r="E1701" s="87"/>
    </row>
    <row r="1702" spans="5:5" x14ac:dyDescent="0.2">
      <c r="E1702" s="87"/>
    </row>
    <row r="1703" spans="5:5" x14ac:dyDescent="0.2">
      <c r="E1703" s="87"/>
    </row>
    <row r="1704" spans="5:5" x14ac:dyDescent="0.2">
      <c r="E1704" s="87"/>
    </row>
    <row r="1705" spans="5:5" x14ac:dyDescent="0.2">
      <c r="E1705" s="87"/>
    </row>
    <row r="1706" spans="5:5" x14ac:dyDescent="0.2">
      <c r="E1706" s="87"/>
    </row>
    <row r="1707" spans="5:5" x14ac:dyDescent="0.2">
      <c r="E1707" s="87"/>
    </row>
    <row r="1708" spans="5:5" x14ac:dyDescent="0.2">
      <c r="E1708" s="87"/>
    </row>
    <row r="1709" spans="5:5" x14ac:dyDescent="0.2">
      <c r="E1709" s="87"/>
    </row>
    <row r="1710" spans="5:5" x14ac:dyDescent="0.2">
      <c r="E1710" s="87"/>
    </row>
    <row r="1711" spans="5:5" x14ac:dyDescent="0.2">
      <c r="E1711" s="87"/>
    </row>
    <row r="1712" spans="5:5" x14ac:dyDescent="0.2">
      <c r="E1712" s="87"/>
    </row>
    <row r="1713" spans="5:5" x14ac:dyDescent="0.2">
      <c r="E1713" s="87"/>
    </row>
    <row r="1714" spans="5:5" x14ac:dyDescent="0.2">
      <c r="E1714" s="87"/>
    </row>
    <row r="1715" spans="5:5" x14ac:dyDescent="0.2">
      <c r="E1715" s="87"/>
    </row>
    <row r="1716" spans="5:5" x14ac:dyDescent="0.2">
      <c r="E1716" s="87"/>
    </row>
    <row r="1717" spans="5:5" x14ac:dyDescent="0.2">
      <c r="E1717" s="87"/>
    </row>
    <row r="1718" spans="5:5" x14ac:dyDescent="0.2">
      <c r="E1718" s="87"/>
    </row>
    <row r="1719" spans="5:5" x14ac:dyDescent="0.2">
      <c r="E1719" s="87"/>
    </row>
    <row r="1720" spans="5:5" x14ac:dyDescent="0.2">
      <c r="E1720" s="87"/>
    </row>
    <row r="1721" spans="5:5" x14ac:dyDescent="0.2">
      <c r="E1721" s="87"/>
    </row>
    <row r="1722" spans="5:5" x14ac:dyDescent="0.2">
      <c r="E1722" s="87"/>
    </row>
    <row r="1723" spans="5:5" x14ac:dyDescent="0.2">
      <c r="E1723" s="87"/>
    </row>
    <row r="1724" spans="5:5" x14ac:dyDescent="0.2">
      <c r="E1724" s="87"/>
    </row>
    <row r="1725" spans="5:5" x14ac:dyDescent="0.2">
      <c r="E1725" s="87"/>
    </row>
    <row r="1726" spans="5:5" x14ac:dyDescent="0.2">
      <c r="E1726" s="87"/>
    </row>
    <row r="1727" spans="5:5" x14ac:dyDescent="0.2">
      <c r="E1727" s="87"/>
    </row>
    <row r="1728" spans="5:5" x14ac:dyDescent="0.2">
      <c r="E1728" s="87"/>
    </row>
    <row r="1729" spans="5:5" x14ac:dyDescent="0.2">
      <c r="E1729" s="87"/>
    </row>
    <row r="1730" spans="5:5" x14ac:dyDescent="0.2">
      <c r="E1730" s="87"/>
    </row>
    <row r="1731" spans="5:5" x14ac:dyDescent="0.2">
      <c r="E1731" s="87"/>
    </row>
    <row r="1732" spans="5:5" x14ac:dyDescent="0.2">
      <c r="E1732" s="87"/>
    </row>
    <row r="1733" spans="5:5" x14ac:dyDescent="0.2">
      <c r="E1733" s="87"/>
    </row>
    <row r="1734" spans="5:5" x14ac:dyDescent="0.2">
      <c r="E1734" s="87"/>
    </row>
    <row r="1735" spans="5:5" x14ac:dyDescent="0.2">
      <c r="E1735" s="87"/>
    </row>
    <row r="1736" spans="5:5" x14ac:dyDescent="0.2">
      <c r="E1736" s="87"/>
    </row>
    <row r="1737" spans="5:5" x14ac:dyDescent="0.2">
      <c r="E1737" s="87"/>
    </row>
    <row r="1738" spans="5:5" x14ac:dyDescent="0.2">
      <c r="E1738" s="87"/>
    </row>
    <row r="1739" spans="5:5" x14ac:dyDescent="0.2">
      <c r="E1739" s="87"/>
    </row>
    <row r="1740" spans="5:5" x14ac:dyDescent="0.2">
      <c r="E1740" s="87"/>
    </row>
    <row r="1741" spans="5:5" x14ac:dyDescent="0.2">
      <c r="E1741" s="87"/>
    </row>
    <row r="1742" spans="5:5" x14ac:dyDescent="0.2">
      <c r="E1742" s="87"/>
    </row>
    <row r="1743" spans="5:5" x14ac:dyDescent="0.2">
      <c r="E1743" s="87"/>
    </row>
    <row r="1744" spans="5:5" x14ac:dyDescent="0.2">
      <c r="E1744" s="87"/>
    </row>
    <row r="1745" spans="5:5" x14ac:dyDescent="0.2">
      <c r="E1745" s="87"/>
    </row>
    <row r="1746" spans="5:5" x14ac:dyDescent="0.2">
      <c r="E1746" s="87"/>
    </row>
    <row r="1747" spans="5:5" x14ac:dyDescent="0.2">
      <c r="E1747" s="87"/>
    </row>
    <row r="1748" spans="5:5" x14ac:dyDescent="0.2">
      <c r="E1748" s="87"/>
    </row>
    <row r="1749" spans="5:5" x14ac:dyDescent="0.2">
      <c r="E1749" s="87"/>
    </row>
    <row r="1750" spans="5:5" x14ac:dyDescent="0.2">
      <c r="E1750" s="87"/>
    </row>
    <row r="1751" spans="5:5" x14ac:dyDescent="0.2">
      <c r="E1751" s="87"/>
    </row>
    <row r="1752" spans="5:5" x14ac:dyDescent="0.2">
      <c r="E1752" s="87"/>
    </row>
    <row r="1753" spans="5:5" x14ac:dyDescent="0.2">
      <c r="E1753" s="87"/>
    </row>
    <row r="1754" spans="5:5" x14ac:dyDescent="0.2">
      <c r="E1754" s="87"/>
    </row>
    <row r="1755" spans="5:5" x14ac:dyDescent="0.2">
      <c r="E1755" s="87"/>
    </row>
    <row r="1756" spans="5:5" x14ac:dyDescent="0.2">
      <c r="E1756" s="87"/>
    </row>
    <row r="1757" spans="5:5" x14ac:dyDescent="0.2">
      <c r="E1757" s="87"/>
    </row>
    <row r="1758" spans="5:5" x14ac:dyDescent="0.2">
      <c r="E1758" s="87"/>
    </row>
    <row r="1759" spans="5:5" x14ac:dyDescent="0.2">
      <c r="E1759" s="87"/>
    </row>
    <row r="1760" spans="5:5" x14ac:dyDescent="0.2">
      <c r="E1760" s="87"/>
    </row>
    <row r="1761" spans="5:5" x14ac:dyDescent="0.2">
      <c r="E1761" s="87"/>
    </row>
    <row r="1762" spans="5:5" x14ac:dyDescent="0.2">
      <c r="E1762" s="87"/>
    </row>
    <row r="1763" spans="5:5" x14ac:dyDescent="0.2">
      <c r="E1763" s="87"/>
    </row>
    <row r="1764" spans="5:5" x14ac:dyDescent="0.2">
      <c r="E1764" s="87"/>
    </row>
    <row r="1765" spans="5:5" x14ac:dyDescent="0.2">
      <c r="E1765" s="87"/>
    </row>
    <row r="1766" spans="5:5" x14ac:dyDescent="0.2">
      <c r="E1766" s="87"/>
    </row>
    <row r="1767" spans="5:5" x14ac:dyDescent="0.2">
      <c r="E1767" s="87"/>
    </row>
    <row r="1768" spans="5:5" x14ac:dyDescent="0.2">
      <c r="E1768" s="87"/>
    </row>
    <row r="1769" spans="5:5" x14ac:dyDescent="0.2">
      <c r="E1769" s="87"/>
    </row>
    <row r="1770" spans="5:5" x14ac:dyDescent="0.2">
      <c r="E1770" s="87"/>
    </row>
    <row r="1771" spans="5:5" x14ac:dyDescent="0.2">
      <c r="E1771" s="87"/>
    </row>
    <row r="1772" spans="5:5" x14ac:dyDescent="0.2">
      <c r="E1772" s="87"/>
    </row>
    <row r="1773" spans="5:5" x14ac:dyDescent="0.2">
      <c r="E1773" s="87"/>
    </row>
    <row r="1774" spans="5:5" x14ac:dyDescent="0.2">
      <c r="E1774" s="87"/>
    </row>
    <row r="1775" spans="5:5" x14ac:dyDescent="0.2">
      <c r="E1775" s="87"/>
    </row>
    <row r="1776" spans="5:5" x14ac:dyDescent="0.2">
      <c r="E1776" s="87"/>
    </row>
    <row r="1777" spans="5:5" x14ac:dyDescent="0.2">
      <c r="E1777" s="87"/>
    </row>
    <row r="1778" spans="5:5" x14ac:dyDescent="0.2">
      <c r="E1778" s="87"/>
    </row>
    <row r="1779" spans="5:5" x14ac:dyDescent="0.2">
      <c r="E1779" s="87"/>
    </row>
    <row r="1780" spans="5:5" x14ac:dyDescent="0.2">
      <c r="E1780" s="87"/>
    </row>
    <row r="1781" spans="5:5" x14ac:dyDescent="0.2">
      <c r="E1781" s="87"/>
    </row>
    <row r="1782" spans="5:5" x14ac:dyDescent="0.2">
      <c r="E1782" s="87"/>
    </row>
    <row r="1783" spans="5:5" x14ac:dyDescent="0.2">
      <c r="E1783" s="87"/>
    </row>
    <row r="1784" spans="5:5" x14ac:dyDescent="0.2">
      <c r="E1784" s="87"/>
    </row>
    <row r="1785" spans="5:5" x14ac:dyDescent="0.2">
      <c r="E1785" s="87"/>
    </row>
    <row r="1786" spans="5:5" x14ac:dyDescent="0.2">
      <c r="E1786" s="87"/>
    </row>
    <row r="1787" spans="5:5" x14ac:dyDescent="0.2">
      <c r="E1787" s="87"/>
    </row>
    <row r="1788" spans="5:5" x14ac:dyDescent="0.2">
      <c r="E1788" s="87"/>
    </row>
    <row r="1789" spans="5:5" x14ac:dyDescent="0.2">
      <c r="E1789" s="87"/>
    </row>
    <row r="1790" spans="5:5" x14ac:dyDescent="0.2">
      <c r="E1790" s="87"/>
    </row>
    <row r="1791" spans="5:5" x14ac:dyDescent="0.2">
      <c r="E1791" s="87"/>
    </row>
    <row r="1792" spans="5:5" x14ac:dyDescent="0.2">
      <c r="E1792" s="87"/>
    </row>
    <row r="1793" spans="5:5" x14ac:dyDescent="0.2">
      <c r="E1793" s="87"/>
    </row>
    <row r="1794" spans="5:5" x14ac:dyDescent="0.2">
      <c r="E1794" s="87"/>
    </row>
    <row r="1795" spans="5:5" x14ac:dyDescent="0.2">
      <c r="E1795" s="87"/>
    </row>
    <row r="1796" spans="5:5" x14ac:dyDescent="0.2">
      <c r="E1796" s="87"/>
    </row>
    <row r="1797" spans="5:5" x14ac:dyDescent="0.2">
      <c r="E1797" s="87"/>
    </row>
    <row r="1798" spans="5:5" x14ac:dyDescent="0.2">
      <c r="E1798" s="87"/>
    </row>
    <row r="1799" spans="5:5" x14ac:dyDescent="0.2">
      <c r="E1799" s="87"/>
    </row>
    <row r="1800" spans="5:5" x14ac:dyDescent="0.2">
      <c r="E1800" s="87"/>
    </row>
    <row r="1801" spans="5:5" x14ac:dyDescent="0.2">
      <c r="E1801" s="87"/>
    </row>
    <row r="1802" spans="5:5" x14ac:dyDescent="0.2">
      <c r="E1802" s="87"/>
    </row>
    <row r="1803" spans="5:5" x14ac:dyDescent="0.2">
      <c r="E1803" s="87"/>
    </row>
    <row r="1804" spans="5:5" x14ac:dyDescent="0.2">
      <c r="E1804" s="87"/>
    </row>
    <row r="1805" spans="5:5" x14ac:dyDescent="0.2">
      <c r="E1805" s="87"/>
    </row>
    <row r="1806" spans="5:5" x14ac:dyDescent="0.2">
      <c r="E1806" s="87"/>
    </row>
    <row r="1807" spans="5:5" x14ac:dyDescent="0.2">
      <c r="E1807" s="87"/>
    </row>
    <row r="1808" spans="5:5" x14ac:dyDescent="0.2">
      <c r="E1808" s="87"/>
    </row>
    <row r="1809" spans="5:5" x14ac:dyDescent="0.2">
      <c r="E1809" s="87"/>
    </row>
    <row r="1810" spans="5:5" x14ac:dyDescent="0.2">
      <c r="E1810" s="87"/>
    </row>
    <row r="1811" spans="5:5" x14ac:dyDescent="0.2">
      <c r="E1811" s="87"/>
    </row>
    <row r="1812" spans="5:5" x14ac:dyDescent="0.2">
      <c r="E1812" s="87"/>
    </row>
    <row r="1813" spans="5:5" x14ac:dyDescent="0.2">
      <c r="E1813" s="87"/>
    </row>
    <row r="1814" spans="5:5" x14ac:dyDescent="0.2">
      <c r="E1814" s="87"/>
    </row>
    <row r="1815" spans="5:5" x14ac:dyDescent="0.2">
      <c r="E1815" s="87"/>
    </row>
    <row r="1816" spans="5:5" x14ac:dyDescent="0.2">
      <c r="E1816" s="87"/>
    </row>
    <row r="1817" spans="5:5" x14ac:dyDescent="0.2">
      <c r="E1817" s="87"/>
    </row>
    <row r="1818" spans="5:5" x14ac:dyDescent="0.2">
      <c r="E1818" s="87"/>
    </row>
    <row r="1819" spans="5:5" x14ac:dyDescent="0.2">
      <c r="E1819" s="87"/>
    </row>
    <row r="1820" spans="5:5" x14ac:dyDescent="0.2">
      <c r="E1820" s="87"/>
    </row>
    <row r="1821" spans="5:5" x14ac:dyDescent="0.2">
      <c r="E1821" s="87"/>
    </row>
    <row r="1822" spans="5:5" x14ac:dyDescent="0.2">
      <c r="E1822" s="87"/>
    </row>
    <row r="1823" spans="5:5" x14ac:dyDescent="0.2">
      <c r="E1823" s="87"/>
    </row>
    <row r="1824" spans="5:5" x14ac:dyDescent="0.2">
      <c r="E1824" s="87"/>
    </row>
    <row r="1825" spans="5:5" x14ac:dyDescent="0.2">
      <c r="E1825" s="87"/>
    </row>
    <row r="1826" spans="5:5" x14ac:dyDescent="0.2">
      <c r="E1826" s="87"/>
    </row>
    <row r="1827" spans="5:5" x14ac:dyDescent="0.2">
      <c r="E1827" s="87"/>
    </row>
    <row r="1828" spans="5:5" x14ac:dyDescent="0.2">
      <c r="E1828" s="87"/>
    </row>
    <row r="1829" spans="5:5" x14ac:dyDescent="0.2">
      <c r="E1829" s="87"/>
    </row>
    <row r="1830" spans="5:5" x14ac:dyDescent="0.2">
      <c r="E1830" s="87"/>
    </row>
    <row r="1831" spans="5:5" x14ac:dyDescent="0.2">
      <c r="E1831" s="87"/>
    </row>
    <row r="1832" spans="5:5" x14ac:dyDescent="0.2">
      <c r="E1832" s="87"/>
    </row>
    <row r="1833" spans="5:5" x14ac:dyDescent="0.2">
      <c r="E1833" s="87"/>
    </row>
    <row r="1834" spans="5:5" x14ac:dyDescent="0.2">
      <c r="E1834" s="87"/>
    </row>
    <row r="1835" spans="5:5" x14ac:dyDescent="0.2">
      <c r="E1835" s="87"/>
    </row>
    <row r="1836" spans="5:5" x14ac:dyDescent="0.2">
      <c r="E1836" s="87"/>
    </row>
    <row r="1837" spans="5:5" x14ac:dyDescent="0.2">
      <c r="E1837" s="87"/>
    </row>
    <row r="1838" spans="5:5" x14ac:dyDescent="0.2">
      <c r="E1838" s="87"/>
    </row>
    <row r="1839" spans="5:5" x14ac:dyDescent="0.2">
      <c r="E1839" s="87"/>
    </row>
    <row r="1840" spans="5:5" x14ac:dyDescent="0.2">
      <c r="E1840" s="87"/>
    </row>
    <row r="1841" spans="5:5" x14ac:dyDescent="0.2">
      <c r="E1841" s="87"/>
    </row>
    <row r="1842" spans="5:5" x14ac:dyDescent="0.2">
      <c r="E1842" s="87"/>
    </row>
    <row r="1843" spans="5:5" x14ac:dyDescent="0.2">
      <c r="E1843" s="87"/>
    </row>
    <row r="1844" spans="5:5" x14ac:dyDescent="0.2">
      <c r="E1844" s="87"/>
    </row>
    <row r="1845" spans="5:5" x14ac:dyDescent="0.2">
      <c r="E1845" s="87"/>
    </row>
    <row r="1846" spans="5:5" x14ac:dyDescent="0.2">
      <c r="E1846" s="87"/>
    </row>
    <row r="1847" spans="5:5" x14ac:dyDescent="0.2">
      <c r="E1847" s="87"/>
    </row>
    <row r="1848" spans="5:5" x14ac:dyDescent="0.2">
      <c r="E1848" s="87"/>
    </row>
    <row r="1849" spans="5:5" x14ac:dyDescent="0.2">
      <c r="E1849" s="87"/>
    </row>
    <row r="1850" spans="5:5" x14ac:dyDescent="0.2">
      <c r="E1850" s="87"/>
    </row>
    <row r="1851" spans="5:5" x14ac:dyDescent="0.2">
      <c r="E1851" s="87"/>
    </row>
    <row r="1852" spans="5:5" x14ac:dyDescent="0.2">
      <c r="E1852" s="87"/>
    </row>
    <row r="1853" spans="5:5" x14ac:dyDescent="0.2">
      <c r="E1853" s="87"/>
    </row>
    <row r="1854" spans="5:5" x14ac:dyDescent="0.2">
      <c r="E1854" s="87"/>
    </row>
    <row r="1855" spans="5:5" x14ac:dyDescent="0.2">
      <c r="E1855" s="87"/>
    </row>
    <row r="1856" spans="5:5" x14ac:dyDescent="0.2">
      <c r="E1856" s="87"/>
    </row>
    <row r="1857" spans="5:5" x14ac:dyDescent="0.2">
      <c r="E1857" s="87"/>
    </row>
    <row r="1858" spans="5:5" x14ac:dyDescent="0.2">
      <c r="E1858" s="87"/>
    </row>
    <row r="1859" spans="5:5" x14ac:dyDescent="0.2">
      <c r="E1859" s="87"/>
    </row>
    <row r="1860" spans="5:5" x14ac:dyDescent="0.2">
      <c r="E1860" s="87"/>
    </row>
    <row r="1861" spans="5:5" x14ac:dyDescent="0.2">
      <c r="E1861" s="87"/>
    </row>
    <row r="1862" spans="5:5" x14ac:dyDescent="0.2">
      <c r="E1862" s="87"/>
    </row>
    <row r="1863" spans="5:5" x14ac:dyDescent="0.2">
      <c r="E1863" s="87"/>
    </row>
    <row r="1864" spans="5:5" x14ac:dyDescent="0.2">
      <c r="E1864" s="87"/>
    </row>
    <row r="1865" spans="5:5" x14ac:dyDescent="0.2">
      <c r="E1865" s="87"/>
    </row>
    <row r="1866" spans="5:5" x14ac:dyDescent="0.2">
      <c r="E1866" s="87"/>
    </row>
    <row r="1867" spans="5:5" x14ac:dyDescent="0.2">
      <c r="E1867" s="87"/>
    </row>
    <row r="1868" spans="5:5" x14ac:dyDescent="0.2">
      <c r="E1868" s="87"/>
    </row>
    <row r="1869" spans="5:5" x14ac:dyDescent="0.2">
      <c r="E1869" s="87"/>
    </row>
    <row r="1870" spans="5:5" x14ac:dyDescent="0.2">
      <c r="E1870" s="87"/>
    </row>
    <row r="1871" spans="5:5" x14ac:dyDescent="0.2">
      <c r="E1871" s="87"/>
    </row>
    <row r="1872" spans="5:5" x14ac:dyDescent="0.2">
      <c r="E1872" s="87"/>
    </row>
    <row r="1873" spans="5:5" x14ac:dyDescent="0.2">
      <c r="E1873" s="87"/>
    </row>
    <row r="1874" spans="5:5" x14ac:dyDescent="0.2">
      <c r="E1874" s="87"/>
    </row>
    <row r="1875" spans="5:5" x14ac:dyDescent="0.2">
      <c r="E1875" s="87"/>
    </row>
    <row r="1876" spans="5:5" x14ac:dyDescent="0.2">
      <c r="E1876" s="87"/>
    </row>
    <row r="1877" spans="5:5" x14ac:dyDescent="0.2">
      <c r="E1877" s="87"/>
    </row>
    <row r="1878" spans="5:5" x14ac:dyDescent="0.2">
      <c r="E1878" s="87"/>
    </row>
    <row r="1879" spans="5:5" x14ac:dyDescent="0.2">
      <c r="E1879" s="87"/>
    </row>
    <row r="1880" spans="5:5" x14ac:dyDescent="0.2">
      <c r="E1880" s="87"/>
    </row>
    <row r="1881" spans="5:5" x14ac:dyDescent="0.2">
      <c r="E1881" s="87"/>
    </row>
    <row r="1882" spans="5:5" x14ac:dyDescent="0.2">
      <c r="E1882" s="87"/>
    </row>
    <row r="1883" spans="5:5" x14ac:dyDescent="0.2">
      <c r="E1883" s="87"/>
    </row>
    <row r="1884" spans="5:5" x14ac:dyDescent="0.2">
      <c r="E1884" s="87"/>
    </row>
    <row r="1885" spans="5:5" x14ac:dyDescent="0.2">
      <c r="E1885" s="87"/>
    </row>
    <row r="1886" spans="5:5" x14ac:dyDescent="0.2">
      <c r="E1886" s="87"/>
    </row>
    <row r="1887" spans="5:5" x14ac:dyDescent="0.2">
      <c r="E1887" s="87"/>
    </row>
    <row r="1888" spans="5:5" x14ac:dyDescent="0.2">
      <c r="E1888" s="87"/>
    </row>
    <row r="1889" spans="5:5" x14ac:dyDescent="0.2">
      <c r="E1889" s="87"/>
    </row>
    <row r="1890" spans="5:5" x14ac:dyDescent="0.2">
      <c r="E1890" s="87"/>
    </row>
    <row r="1891" spans="5:5" x14ac:dyDescent="0.2">
      <c r="E1891" s="87"/>
    </row>
    <row r="1892" spans="5:5" x14ac:dyDescent="0.2">
      <c r="E1892" s="87"/>
    </row>
    <row r="1893" spans="5:5" x14ac:dyDescent="0.2">
      <c r="E1893" s="87"/>
    </row>
    <row r="1894" spans="5:5" x14ac:dyDescent="0.2">
      <c r="E1894" s="87"/>
    </row>
    <row r="1895" spans="5:5" x14ac:dyDescent="0.2">
      <c r="E1895" s="87"/>
    </row>
    <row r="1896" spans="5:5" x14ac:dyDescent="0.2">
      <c r="E1896" s="87"/>
    </row>
    <row r="1897" spans="5:5" x14ac:dyDescent="0.2">
      <c r="E1897" s="87"/>
    </row>
    <row r="1898" spans="5:5" x14ac:dyDescent="0.2">
      <c r="E1898" s="87"/>
    </row>
    <row r="1899" spans="5:5" x14ac:dyDescent="0.2">
      <c r="E1899" s="87"/>
    </row>
    <row r="1900" spans="5:5" x14ac:dyDescent="0.2">
      <c r="E1900" s="87"/>
    </row>
    <row r="1901" spans="5:5" x14ac:dyDescent="0.2">
      <c r="E1901" s="87"/>
    </row>
    <row r="1902" spans="5:5" x14ac:dyDescent="0.2">
      <c r="E1902" s="87"/>
    </row>
    <row r="1903" spans="5:5" x14ac:dyDescent="0.2">
      <c r="E1903" s="87"/>
    </row>
    <row r="1904" spans="5:5" x14ac:dyDescent="0.2">
      <c r="E1904" s="87"/>
    </row>
    <row r="1905" spans="5:5" x14ac:dyDescent="0.2">
      <c r="E1905" s="87"/>
    </row>
    <row r="1906" spans="5:5" x14ac:dyDescent="0.2">
      <c r="E1906" s="87"/>
    </row>
    <row r="1907" spans="5:5" x14ac:dyDescent="0.2">
      <c r="E1907" s="87"/>
    </row>
    <row r="1908" spans="5:5" x14ac:dyDescent="0.2">
      <c r="E1908" s="87"/>
    </row>
    <row r="1909" spans="5:5" x14ac:dyDescent="0.2">
      <c r="E1909" s="87"/>
    </row>
    <row r="1910" spans="5:5" x14ac:dyDescent="0.2">
      <c r="E1910" s="87"/>
    </row>
    <row r="1911" spans="5:5" x14ac:dyDescent="0.2">
      <c r="E1911" s="87"/>
    </row>
    <row r="1912" spans="5:5" x14ac:dyDescent="0.2">
      <c r="E1912" s="87"/>
    </row>
    <row r="1913" spans="5:5" x14ac:dyDescent="0.2">
      <c r="E1913" s="87"/>
    </row>
    <row r="1914" spans="5:5" x14ac:dyDescent="0.2">
      <c r="E1914" s="87"/>
    </row>
    <row r="1915" spans="5:5" x14ac:dyDescent="0.2">
      <c r="E1915" s="87"/>
    </row>
    <row r="1916" spans="5:5" x14ac:dyDescent="0.2">
      <c r="E1916" s="87"/>
    </row>
    <row r="1917" spans="5:5" x14ac:dyDescent="0.2">
      <c r="E1917" s="87"/>
    </row>
    <row r="1918" spans="5:5" x14ac:dyDescent="0.2">
      <c r="E1918" s="87"/>
    </row>
    <row r="1919" spans="5:5" x14ac:dyDescent="0.2">
      <c r="E1919" s="87"/>
    </row>
    <row r="1920" spans="5:5" x14ac:dyDescent="0.2">
      <c r="E1920" s="87"/>
    </row>
    <row r="1921" spans="5:5" x14ac:dyDescent="0.2">
      <c r="E1921" s="87"/>
    </row>
    <row r="1922" spans="5:5" x14ac:dyDescent="0.2">
      <c r="E1922" s="87"/>
    </row>
    <row r="1923" spans="5:5" x14ac:dyDescent="0.2">
      <c r="E1923" s="87"/>
    </row>
    <row r="1924" spans="5:5" x14ac:dyDescent="0.2">
      <c r="E1924" s="87"/>
    </row>
    <row r="1925" spans="5:5" x14ac:dyDescent="0.2">
      <c r="E1925" s="87"/>
    </row>
    <row r="1926" spans="5:5" x14ac:dyDescent="0.2">
      <c r="E1926" s="87"/>
    </row>
    <row r="1927" spans="5:5" x14ac:dyDescent="0.2">
      <c r="E1927" s="87"/>
    </row>
    <row r="1928" spans="5:5" x14ac:dyDescent="0.2">
      <c r="E1928" s="87"/>
    </row>
    <row r="1929" spans="5:5" x14ac:dyDescent="0.2">
      <c r="E1929" s="87"/>
    </row>
    <row r="1930" spans="5:5" x14ac:dyDescent="0.2">
      <c r="E1930" s="87"/>
    </row>
    <row r="1931" spans="5:5" x14ac:dyDescent="0.2">
      <c r="E1931" s="87"/>
    </row>
    <row r="1932" spans="5:5" x14ac:dyDescent="0.2">
      <c r="E1932" s="87"/>
    </row>
    <row r="1933" spans="5:5" x14ac:dyDescent="0.2">
      <c r="E1933" s="87"/>
    </row>
    <row r="1934" spans="5:5" x14ac:dyDescent="0.2">
      <c r="E1934" s="87"/>
    </row>
    <row r="1935" spans="5:5" x14ac:dyDescent="0.2">
      <c r="E1935" s="87"/>
    </row>
    <row r="1936" spans="5:5" x14ac:dyDescent="0.2">
      <c r="E1936" s="87"/>
    </row>
    <row r="1937" spans="5:5" x14ac:dyDescent="0.2">
      <c r="E1937" s="87"/>
    </row>
    <row r="1938" spans="5:5" x14ac:dyDescent="0.2">
      <c r="E1938" s="87"/>
    </row>
    <row r="1939" spans="5:5" x14ac:dyDescent="0.2">
      <c r="E1939" s="87"/>
    </row>
    <row r="1940" spans="5:5" x14ac:dyDescent="0.2">
      <c r="E1940" s="87"/>
    </row>
    <row r="1941" spans="5:5" x14ac:dyDescent="0.2">
      <c r="E1941" s="87"/>
    </row>
    <row r="1942" spans="5:5" x14ac:dyDescent="0.2">
      <c r="E1942" s="87"/>
    </row>
    <row r="1943" spans="5:5" x14ac:dyDescent="0.2">
      <c r="E1943" s="87"/>
    </row>
    <row r="1944" spans="5:5" x14ac:dyDescent="0.2">
      <c r="E1944" s="87"/>
    </row>
    <row r="1945" spans="5:5" x14ac:dyDescent="0.2">
      <c r="E1945" s="87"/>
    </row>
    <row r="1946" spans="5:5" x14ac:dyDescent="0.2">
      <c r="E1946" s="87"/>
    </row>
    <row r="1947" spans="5:5" x14ac:dyDescent="0.2">
      <c r="E1947" s="87"/>
    </row>
    <row r="1948" spans="5:5" x14ac:dyDescent="0.2">
      <c r="E1948" s="87"/>
    </row>
    <row r="1949" spans="5:5" x14ac:dyDescent="0.2">
      <c r="E1949" s="87"/>
    </row>
    <row r="1950" spans="5:5" x14ac:dyDescent="0.2">
      <c r="E1950" s="87"/>
    </row>
    <row r="1951" spans="5:5" x14ac:dyDescent="0.2">
      <c r="E1951" s="87"/>
    </row>
    <row r="1952" spans="5:5" x14ac:dyDescent="0.2">
      <c r="E1952" s="87"/>
    </row>
    <row r="1953" spans="5:5" x14ac:dyDescent="0.2">
      <c r="E1953" s="87"/>
    </row>
    <row r="1954" spans="5:5" x14ac:dyDescent="0.2">
      <c r="E1954" s="87"/>
    </row>
    <row r="1955" spans="5:5" x14ac:dyDescent="0.2">
      <c r="E1955" s="87"/>
    </row>
    <row r="1956" spans="5:5" x14ac:dyDescent="0.2">
      <c r="E1956" s="87"/>
    </row>
    <row r="1957" spans="5:5" x14ac:dyDescent="0.2">
      <c r="E1957" s="87"/>
    </row>
    <row r="1958" spans="5:5" x14ac:dyDescent="0.2">
      <c r="E1958" s="87"/>
    </row>
    <row r="1959" spans="5:5" x14ac:dyDescent="0.2">
      <c r="E1959" s="87"/>
    </row>
    <row r="1960" spans="5:5" x14ac:dyDescent="0.2">
      <c r="E1960" s="87"/>
    </row>
    <row r="1961" spans="5:5" x14ac:dyDescent="0.2">
      <c r="E1961" s="87"/>
    </row>
    <row r="1962" spans="5:5" x14ac:dyDescent="0.2">
      <c r="E1962" s="87"/>
    </row>
    <row r="1963" spans="5:5" x14ac:dyDescent="0.2">
      <c r="E1963" s="87"/>
    </row>
    <row r="1964" spans="5:5" x14ac:dyDescent="0.2">
      <c r="E1964" s="87"/>
    </row>
    <row r="1965" spans="5:5" x14ac:dyDescent="0.2">
      <c r="E1965" s="87"/>
    </row>
    <row r="1966" spans="5:5" x14ac:dyDescent="0.2">
      <c r="E1966" s="87"/>
    </row>
    <row r="1967" spans="5:5" x14ac:dyDescent="0.2">
      <c r="E1967" s="87"/>
    </row>
    <row r="1968" spans="5:5" x14ac:dyDescent="0.2">
      <c r="E1968" s="87"/>
    </row>
    <row r="1969" spans="5:5" x14ac:dyDescent="0.2">
      <c r="E1969" s="87"/>
    </row>
    <row r="1970" spans="5:5" x14ac:dyDescent="0.2">
      <c r="E1970" s="87"/>
    </row>
    <row r="1971" spans="5:5" x14ac:dyDescent="0.2">
      <c r="E1971" s="87"/>
    </row>
    <row r="1972" spans="5:5" x14ac:dyDescent="0.2">
      <c r="E1972" s="87"/>
    </row>
    <row r="1973" spans="5:5" x14ac:dyDescent="0.2">
      <c r="E1973" s="87"/>
    </row>
    <row r="1974" spans="5:5" x14ac:dyDescent="0.2">
      <c r="E1974" s="87"/>
    </row>
    <row r="1975" spans="5:5" x14ac:dyDescent="0.2">
      <c r="E1975" s="87"/>
    </row>
    <row r="1976" spans="5:5" x14ac:dyDescent="0.2">
      <c r="E1976" s="87"/>
    </row>
    <row r="1977" spans="5:5" x14ac:dyDescent="0.2">
      <c r="E1977" s="87"/>
    </row>
    <row r="1978" spans="5:5" x14ac:dyDescent="0.2">
      <c r="E1978" s="87"/>
    </row>
    <row r="1979" spans="5:5" x14ac:dyDescent="0.2">
      <c r="E1979" s="87"/>
    </row>
    <row r="1980" spans="5:5" x14ac:dyDescent="0.2">
      <c r="E1980" s="87"/>
    </row>
    <row r="1981" spans="5:5" x14ac:dyDescent="0.2">
      <c r="E1981" s="87"/>
    </row>
    <row r="1982" spans="5:5" x14ac:dyDescent="0.2">
      <c r="E1982" s="87"/>
    </row>
    <row r="1983" spans="5:5" x14ac:dyDescent="0.2">
      <c r="E1983" s="87"/>
    </row>
    <row r="1984" spans="5:5" x14ac:dyDescent="0.2">
      <c r="E1984" s="87"/>
    </row>
    <row r="1985" spans="5:5" x14ac:dyDescent="0.2">
      <c r="E1985" s="87"/>
    </row>
    <row r="1986" spans="5:5" x14ac:dyDescent="0.2">
      <c r="E1986" s="87"/>
    </row>
    <row r="1987" spans="5:5" x14ac:dyDescent="0.2">
      <c r="E1987" s="87"/>
    </row>
    <row r="1988" spans="5:5" x14ac:dyDescent="0.2">
      <c r="E1988" s="87"/>
    </row>
    <row r="1989" spans="5:5" x14ac:dyDescent="0.2">
      <c r="E1989" s="87"/>
    </row>
    <row r="1990" spans="5:5" x14ac:dyDescent="0.2">
      <c r="E1990" s="87"/>
    </row>
    <row r="1991" spans="5:5" x14ac:dyDescent="0.2">
      <c r="E1991" s="87"/>
    </row>
    <row r="1992" spans="5:5" x14ac:dyDescent="0.2">
      <c r="E1992" s="87"/>
    </row>
    <row r="1993" spans="5:5" x14ac:dyDescent="0.2">
      <c r="E1993" s="87"/>
    </row>
    <row r="1994" spans="5:5" x14ac:dyDescent="0.2">
      <c r="E1994" s="87"/>
    </row>
    <row r="1995" spans="5:5" x14ac:dyDescent="0.2">
      <c r="E1995" s="87"/>
    </row>
    <row r="1996" spans="5:5" x14ac:dyDescent="0.2">
      <c r="E1996" s="87"/>
    </row>
    <row r="1997" spans="5:5" x14ac:dyDescent="0.2">
      <c r="E1997" s="87"/>
    </row>
    <row r="1998" spans="5:5" x14ac:dyDescent="0.2">
      <c r="E1998" s="87"/>
    </row>
    <row r="1999" spans="5:5" x14ac:dyDescent="0.2">
      <c r="E1999" s="87"/>
    </row>
    <row r="2000" spans="5:5" x14ac:dyDescent="0.2">
      <c r="E2000" s="87"/>
    </row>
    <row r="2001" spans="5:5" x14ac:dyDescent="0.2">
      <c r="E2001" s="87"/>
    </row>
    <row r="2002" spans="5:5" x14ac:dyDescent="0.2">
      <c r="E2002" s="87"/>
    </row>
    <row r="2003" spans="5:5" x14ac:dyDescent="0.2">
      <c r="E2003" s="87"/>
    </row>
    <row r="2004" spans="5:5" x14ac:dyDescent="0.2">
      <c r="E2004" s="87"/>
    </row>
    <row r="2005" spans="5:5" x14ac:dyDescent="0.2">
      <c r="E2005" s="87"/>
    </row>
    <row r="2006" spans="5:5" x14ac:dyDescent="0.2">
      <c r="E2006" s="87"/>
    </row>
    <row r="2007" spans="5:5" x14ac:dyDescent="0.2">
      <c r="E2007" s="87"/>
    </row>
    <row r="2008" spans="5:5" x14ac:dyDescent="0.2">
      <c r="E2008" s="87"/>
    </row>
    <row r="2009" spans="5:5" x14ac:dyDescent="0.2">
      <c r="E2009" s="87"/>
    </row>
    <row r="2010" spans="5:5" x14ac:dyDescent="0.2">
      <c r="E2010" s="87"/>
    </row>
    <row r="2011" spans="5:5" x14ac:dyDescent="0.2">
      <c r="E2011" s="87"/>
    </row>
    <row r="2012" spans="5:5" x14ac:dyDescent="0.2">
      <c r="E2012" s="87"/>
    </row>
    <row r="2013" spans="5:5" x14ac:dyDescent="0.2">
      <c r="E2013" s="87"/>
    </row>
    <row r="2014" spans="5:5" x14ac:dyDescent="0.2">
      <c r="E2014" s="87"/>
    </row>
    <row r="2015" spans="5:5" x14ac:dyDescent="0.2">
      <c r="E2015" s="87"/>
    </row>
    <row r="2016" spans="5:5" x14ac:dyDescent="0.2">
      <c r="E2016" s="87"/>
    </row>
    <row r="2017" spans="5:5" x14ac:dyDescent="0.2">
      <c r="E2017" s="87"/>
    </row>
    <row r="2018" spans="5:5" x14ac:dyDescent="0.2">
      <c r="E2018" s="87"/>
    </row>
    <row r="2019" spans="5:5" x14ac:dyDescent="0.2">
      <c r="E2019" s="87"/>
    </row>
    <row r="2020" spans="5:5" x14ac:dyDescent="0.2">
      <c r="E2020" s="87"/>
    </row>
    <row r="2021" spans="5:5" x14ac:dyDescent="0.2">
      <c r="E2021" s="87"/>
    </row>
    <row r="2022" spans="5:5" x14ac:dyDescent="0.2">
      <c r="E2022" s="87"/>
    </row>
    <row r="2023" spans="5:5" x14ac:dyDescent="0.2">
      <c r="E2023" s="87"/>
    </row>
    <row r="2024" spans="5:5" x14ac:dyDescent="0.2">
      <c r="E2024" s="87"/>
    </row>
    <row r="2025" spans="5:5" x14ac:dyDescent="0.2">
      <c r="E2025" s="87"/>
    </row>
    <row r="2026" spans="5:5" x14ac:dyDescent="0.2">
      <c r="E2026" s="87"/>
    </row>
    <row r="2027" spans="5:5" x14ac:dyDescent="0.2">
      <c r="E2027" s="87"/>
    </row>
    <row r="2028" spans="5:5" x14ac:dyDescent="0.2">
      <c r="E2028" s="87"/>
    </row>
    <row r="2029" spans="5:5" x14ac:dyDescent="0.2">
      <c r="E2029" s="87"/>
    </row>
    <row r="2030" spans="5:5" x14ac:dyDescent="0.2">
      <c r="E2030" s="87"/>
    </row>
    <row r="2031" spans="5:5" x14ac:dyDescent="0.2">
      <c r="E2031" s="87"/>
    </row>
    <row r="2032" spans="5:5" x14ac:dyDescent="0.2">
      <c r="E2032" s="87"/>
    </row>
    <row r="2033" spans="5:5" x14ac:dyDescent="0.2">
      <c r="E2033" s="87"/>
    </row>
    <row r="2034" spans="5:5" x14ac:dyDescent="0.2">
      <c r="E2034" s="87"/>
    </row>
    <row r="2035" spans="5:5" x14ac:dyDescent="0.2">
      <c r="E2035" s="87"/>
    </row>
    <row r="2036" spans="5:5" x14ac:dyDescent="0.2">
      <c r="E2036" s="87"/>
    </row>
    <row r="2037" spans="5:5" x14ac:dyDescent="0.2">
      <c r="E2037" s="87"/>
    </row>
    <row r="2038" spans="5:5" x14ac:dyDescent="0.2">
      <c r="E2038" s="87"/>
    </row>
    <row r="2039" spans="5:5" x14ac:dyDescent="0.2">
      <c r="E2039" s="87"/>
    </row>
    <row r="2040" spans="5:5" x14ac:dyDescent="0.2">
      <c r="E2040" s="87"/>
    </row>
    <row r="2041" spans="5:5" x14ac:dyDescent="0.2">
      <c r="E2041" s="87"/>
    </row>
    <row r="2042" spans="5:5" x14ac:dyDescent="0.2">
      <c r="E2042" s="87"/>
    </row>
    <row r="2043" spans="5:5" x14ac:dyDescent="0.2">
      <c r="E2043" s="87"/>
    </row>
    <row r="2044" spans="5:5" x14ac:dyDescent="0.2">
      <c r="E2044" s="87"/>
    </row>
    <row r="2045" spans="5:5" x14ac:dyDescent="0.2">
      <c r="E2045" s="87"/>
    </row>
    <row r="2046" spans="5:5" x14ac:dyDescent="0.2">
      <c r="E2046" s="87"/>
    </row>
    <row r="2047" spans="5:5" x14ac:dyDescent="0.2">
      <c r="E2047" s="87"/>
    </row>
    <row r="2048" spans="5:5" x14ac:dyDescent="0.2">
      <c r="E2048" s="87"/>
    </row>
    <row r="2049" spans="5:5" x14ac:dyDescent="0.2">
      <c r="E2049" s="87"/>
    </row>
    <row r="2050" spans="5:5" x14ac:dyDescent="0.2">
      <c r="E2050" s="87"/>
    </row>
    <row r="2051" spans="5:5" x14ac:dyDescent="0.2">
      <c r="E2051" s="87"/>
    </row>
    <row r="2052" spans="5:5" x14ac:dyDescent="0.2">
      <c r="E2052" s="87"/>
    </row>
    <row r="2053" spans="5:5" x14ac:dyDescent="0.2">
      <c r="E2053" s="87"/>
    </row>
    <row r="2054" spans="5:5" x14ac:dyDescent="0.2">
      <c r="E2054" s="87"/>
    </row>
    <row r="2055" spans="5:5" x14ac:dyDescent="0.2">
      <c r="E2055" s="87"/>
    </row>
    <row r="2056" spans="5:5" x14ac:dyDescent="0.2">
      <c r="E2056" s="87"/>
    </row>
    <row r="2057" spans="5:5" x14ac:dyDescent="0.2">
      <c r="E2057" s="87"/>
    </row>
    <row r="2058" spans="5:5" x14ac:dyDescent="0.2">
      <c r="E2058" s="87"/>
    </row>
    <row r="2059" spans="5:5" x14ac:dyDescent="0.2">
      <c r="E2059" s="87"/>
    </row>
    <row r="2060" spans="5:5" x14ac:dyDescent="0.2">
      <c r="E2060" s="87"/>
    </row>
    <row r="2061" spans="5:5" x14ac:dyDescent="0.2">
      <c r="E2061" s="87"/>
    </row>
    <row r="2062" spans="5:5" x14ac:dyDescent="0.2">
      <c r="E2062" s="87"/>
    </row>
    <row r="2063" spans="5:5" x14ac:dyDescent="0.2">
      <c r="E2063" s="87"/>
    </row>
    <row r="2064" spans="5:5" x14ac:dyDescent="0.2">
      <c r="E2064" s="87"/>
    </row>
    <row r="2065" spans="5:5" x14ac:dyDescent="0.2">
      <c r="E2065" s="87"/>
    </row>
    <row r="2066" spans="5:5" x14ac:dyDescent="0.2">
      <c r="E2066" s="87"/>
    </row>
    <row r="2067" spans="5:5" x14ac:dyDescent="0.2">
      <c r="E2067" s="87"/>
    </row>
    <row r="2068" spans="5:5" x14ac:dyDescent="0.2">
      <c r="E2068" s="87"/>
    </row>
    <row r="2069" spans="5:5" x14ac:dyDescent="0.2">
      <c r="E2069" s="87"/>
    </row>
    <row r="2070" spans="5:5" x14ac:dyDescent="0.2">
      <c r="E2070" s="87"/>
    </row>
    <row r="2071" spans="5:5" x14ac:dyDescent="0.2">
      <c r="E2071" s="87"/>
    </row>
    <row r="2072" spans="5:5" x14ac:dyDescent="0.2">
      <c r="E2072" s="87"/>
    </row>
    <row r="2073" spans="5:5" x14ac:dyDescent="0.2">
      <c r="E2073" s="87"/>
    </row>
    <row r="2074" spans="5:5" x14ac:dyDescent="0.2">
      <c r="E2074" s="87"/>
    </row>
    <row r="2075" spans="5:5" x14ac:dyDescent="0.2">
      <c r="E2075" s="87"/>
    </row>
    <row r="2076" spans="5:5" x14ac:dyDescent="0.2">
      <c r="E2076" s="87"/>
    </row>
    <row r="2077" spans="5:5" x14ac:dyDescent="0.2">
      <c r="E2077" s="87"/>
    </row>
    <row r="2078" spans="5:5" x14ac:dyDescent="0.2">
      <c r="E2078" s="87"/>
    </row>
    <row r="2079" spans="5:5" x14ac:dyDescent="0.2">
      <c r="E2079" s="87"/>
    </row>
    <row r="2080" spans="5:5" x14ac:dyDescent="0.2">
      <c r="E2080" s="87"/>
    </row>
    <row r="2081" spans="5:5" x14ac:dyDescent="0.2">
      <c r="E2081" s="87"/>
    </row>
    <row r="2082" spans="5:5" x14ac:dyDescent="0.2">
      <c r="E2082" s="87"/>
    </row>
    <row r="2083" spans="5:5" x14ac:dyDescent="0.2">
      <c r="E2083" s="87"/>
    </row>
    <row r="2084" spans="5:5" x14ac:dyDescent="0.2">
      <c r="E2084" s="87"/>
    </row>
    <row r="2085" spans="5:5" x14ac:dyDescent="0.2">
      <c r="E2085" s="87"/>
    </row>
    <row r="2086" spans="5:5" x14ac:dyDescent="0.2">
      <c r="E2086" s="87"/>
    </row>
    <row r="2087" spans="5:5" x14ac:dyDescent="0.2">
      <c r="E2087" s="87"/>
    </row>
    <row r="2088" spans="5:5" x14ac:dyDescent="0.2">
      <c r="E2088" s="87"/>
    </row>
    <row r="2089" spans="5:5" x14ac:dyDescent="0.2">
      <c r="E2089" s="87"/>
    </row>
    <row r="2090" spans="5:5" x14ac:dyDescent="0.2">
      <c r="E2090" s="87"/>
    </row>
    <row r="2091" spans="5:5" x14ac:dyDescent="0.2">
      <c r="E2091" s="87"/>
    </row>
    <row r="2092" spans="5:5" x14ac:dyDescent="0.2">
      <c r="E2092" s="87"/>
    </row>
    <row r="2093" spans="5:5" x14ac:dyDescent="0.2">
      <c r="E2093" s="87"/>
    </row>
    <row r="2094" spans="5:5" x14ac:dyDescent="0.2">
      <c r="E2094" s="87"/>
    </row>
    <row r="2095" spans="5:5" x14ac:dyDescent="0.2">
      <c r="E2095" s="87"/>
    </row>
    <row r="2096" spans="5:5" x14ac:dyDescent="0.2">
      <c r="E2096" s="87"/>
    </row>
    <row r="2097" spans="5:5" x14ac:dyDescent="0.2">
      <c r="E2097" s="87"/>
    </row>
    <row r="2098" spans="5:5" x14ac:dyDescent="0.2">
      <c r="E2098" s="87"/>
    </row>
    <row r="2099" spans="5:5" x14ac:dyDescent="0.2">
      <c r="E2099" s="87"/>
    </row>
    <row r="2100" spans="5:5" x14ac:dyDescent="0.2">
      <c r="E2100" s="87"/>
    </row>
    <row r="2101" spans="5:5" x14ac:dyDescent="0.2">
      <c r="E2101" s="87"/>
    </row>
    <row r="2102" spans="5:5" x14ac:dyDescent="0.2">
      <c r="E2102" s="87"/>
    </row>
    <row r="2103" spans="5:5" x14ac:dyDescent="0.2">
      <c r="E2103" s="87"/>
    </row>
    <row r="2104" spans="5:5" x14ac:dyDescent="0.2">
      <c r="E2104" s="87"/>
    </row>
    <row r="2105" spans="5:5" x14ac:dyDescent="0.2">
      <c r="E2105" s="87"/>
    </row>
    <row r="2106" spans="5:5" x14ac:dyDescent="0.2">
      <c r="E2106" s="87"/>
    </row>
    <row r="2107" spans="5:5" x14ac:dyDescent="0.2">
      <c r="E2107" s="87"/>
    </row>
    <row r="2108" spans="5:5" x14ac:dyDescent="0.2">
      <c r="E2108" s="87"/>
    </row>
    <row r="2109" spans="5:5" x14ac:dyDescent="0.2">
      <c r="E2109" s="87"/>
    </row>
    <row r="2110" spans="5:5" x14ac:dyDescent="0.2">
      <c r="E2110" s="87"/>
    </row>
    <row r="2111" spans="5:5" x14ac:dyDescent="0.2">
      <c r="E2111" s="87"/>
    </row>
    <row r="2112" spans="5:5" x14ac:dyDescent="0.2">
      <c r="E2112" s="87"/>
    </row>
    <row r="2113" spans="5:5" x14ac:dyDescent="0.2">
      <c r="E2113" s="87"/>
    </row>
    <row r="2114" spans="5:5" x14ac:dyDescent="0.2">
      <c r="E2114" s="87"/>
    </row>
    <row r="2115" spans="5:5" x14ac:dyDescent="0.2">
      <c r="E2115" s="87"/>
    </row>
    <row r="2116" spans="5:5" x14ac:dyDescent="0.2">
      <c r="E2116" s="87"/>
    </row>
    <row r="2117" spans="5:5" x14ac:dyDescent="0.2">
      <c r="E2117" s="87"/>
    </row>
    <row r="2118" spans="5:5" x14ac:dyDescent="0.2">
      <c r="E2118" s="87"/>
    </row>
    <row r="2119" spans="5:5" x14ac:dyDescent="0.2">
      <c r="E2119" s="87"/>
    </row>
    <row r="2120" spans="5:5" x14ac:dyDescent="0.2">
      <c r="E2120" s="87"/>
    </row>
    <row r="2121" spans="5:5" x14ac:dyDescent="0.2">
      <c r="E2121" s="87"/>
    </row>
    <row r="2122" spans="5:5" x14ac:dyDescent="0.2">
      <c r="E2122" s="87"/>
    </row>
    <row r="2123" spans="5:5" x14ac:dyDescent="0.2">
      <c r="E2123" s="87"/>
    </row>
    <row r="2124" spans="5:5" x14ac:dyDescent="0.2">
      <c r="E2124" s="87"/>
    </row>
    <row r="2125" spans="5:5" x14ac:dyDescent="0.2">
      <c r="E2125" s="87"/>
    </row>
    <row r="2126" spans="5:5" x14ac:dyDescent="0.2">
      <c r="E2126" s="87"/>
    </row>
    <row r="2127" spans="5:5" x14ac:dyDescent="0.2">
      <c r="E2127" s="87"/>
    </row>
    <row r="2128" spans="5:5" x14ac:dyDescent="0.2">
      <c r="E2128" s="87"/>
    </row>
    <row r="2129" spans="5:5" x14ac:dyDescent="0.2">
      <c r="E2129" s="87"/>
    </row>
    <row r="2130" spans="5:5" x14ac:dyDescent="0.2">
      <c r="E2130" s="87"/>
    </row>
    <row r="2131" spans="5:5" x14ac:dyDescent="0.2">
      <c r="E2131" s="87"/>
    </row>
    <row r="2132" spans="5:5" x14ac:dyDescent="0.2">
      <c r="E2132" s="87"/>
    </row>
    <row r="2133" spans="5:5" x14ac:dyDescent="0.2">
      <c r="E2133" s="87"/>
    </row>
    <row r="2134" spans="5:5" x14ac:dyDescent="0.2">
      <c r="E2134" s="87"/>
    </row>
    <row r="2135" spans="5:5" x14ac:dyDescent="0.2">
      <c r="E2135" s="87"/>
    </row>
    <row r="2136" spans="5:5" x14ac:dyDescent="0.2">
      <c r="E2136" s="87"/>
    </row>
    <row r="2137" spans="5:5" x14ac:dyDescent="0.2">
      <c r="E2137" s="87"/>
    </row>
    <row r="2138" spans="5:5" x14ac:dyDescent="0.2">
      <c r="E2138" s="87"/>
    </row>
    <row r="2139" spans="5:5" x14ac:dyDescent="0.2">
      <c r="E2139" s="87"/>
    </row>
    <row r="2140" spans="5:5" x14ac:dyDescent="0.2">
      <c r="E2140" s="87"/>
    </row>
    <row r="2141" spans="5:5" x14ac:dyDescent="0.2">
      <c r="E2141" s="87"/>
    </row>
    <row r="2142" spans="5:5" x14ac:dyDescent="0.2">
      <c r="E2142" s="87"/>
    </row>
    <row r="2143" spans="5:5" x14ac:dyDescent="0.2">
      <c r="E2143" s="87"/>
    </row>
    <row r="2144" spans="5:5" x14ac:dyDescent="0.2">
      <c r="E2144" s="87"/>
    </row>
    <row r="2145" spans="5:5" x14ac:dyDescent="0.2">
      <c r="E2145" s="87"/>
    </row>
    <row r="2146" spans="5:5" x14ac:dyDescent="0.2">
      <c r="E2146" s="87"/>
    </row>
    <row r="2147" spans="5:5" x14ac:dyDescent="0.2">
      <c r="E2147" s="87"/>
    </row>
    <row r="2148" spans="5:5" x14ac:dyDescent="0.2">
      <c r="E2148" s="87"/>
    </row>
    <row r="2149" spans="5:5" x14ac:dyDescent="0.2">
      <c r="E2149" s="87"/>
    </row>
    <row r="2150" spans="5:5" x14ac:dyDescent="0.2">
      <c r="E2150" s="87"/>
    </row>
    <row r="2151" spans="5:5" x14ac:dyDescent="0.2">
      <c r="E2151" s="87"/>
    </row>
    <row r="2152" spans="5:5" x14ac:dyDescent="0.2">
      <c r="E2152" s="87"/>
    </row>
    <row r="2153" spans="5:5" x14ac:dyDescent="0.2">
      <c r="E2153" s="87"/>
    </row>
    <row r="2154" spans="5:5" x14ac:dyDescent="0.2">
      <c r="E2154" s="87"/>
    </row>
    <row r="2155" spans="5:5" x14ac:dyDescent="0.2">
      <c r="E2155" s="87"/>
    </row>
    <row r="2156" spans="5:5" x14ac:dyDescent="0.2">
      <c r="E2156" s="87"/>
    </row>
    <row r="2157" spans="5:5" x14ac:dyDescent="0.2">
      <c r="E2157" s="87"/>
    </row>
    <row r="2158" spans="5:5" x14ac:dyDescent="0.2">
      <c r="E2158" s="87"/>
    </row>
    <row r="2159" spans="5:5" x14ac:dyDescent="0.2">
      <c r="E2159" s="87"/>
    </row>
    <row r="2160" spans="5:5" x14ac:dyDescent="0.2">
      <c r="E2160" s="87"/>
    </row>
    <row r="2161" spans="5:5" x14ac:dyDescent="0.2">
      <c r="E2161" s="87"/>
    </row>
    <row r="2162" spans="5:5" x14ac:dyDescent="0.2">
      <c r="E2162" s="87"/>
    </row>
    <row r="2163" spans="5:5" x14ac:dyDescent="0.2">
      <c r="E2163" s="87"/>
    </row>
    <row r="2164" spans="5:5" x14ac:dyDescent="0.2">
      <c r="E2164" s="87"/>
    </row>
    <row r="2165" spans="5:5" x14ac:dyDescent="0.2">
      <c r="E2165" s="87"/>
    </row>
    <row r="2166" spans="5:5" x14ac:dyDescent="0.2">
      <c r="E2166" s="87"/>
    </row>
    <row r="2167" spans="5:5" x14ac:dyDescent="0.2">
      <c r="E2167" s="87"/>
    </row>
    <row r="2168" spans="5:5" x14ac:dyDescent="0.2">
      <c r="E2168" s="87"/>
    </row>
    <row r="2169" spans="5:5" x14ac:dyDescent="0.2">
      <c r="E2169" s="87"/>
    </row>
    <row r="2170" spans="5:5" x14ac:dyDescent="0.2">
      <c r="E2170" s="87"/>
    </row>
    <row r="2171" spans="5:5" x14ac:dyDescent="0.2">
      <c r="E2171" s="87"/>
    </row>
    <row r="2172" spans="5:5" x14ac:dyDescent="0.2">
      <c r="E2172" s="87"/>
    </row>
    <row r="2173" spans="5:5" x14ac:dyDescent="0.2">
      <c r="E2173" s="87"/>
    </row>
    <row r="2174" spans="5:5" x14ac:dyDescent="0.2">
      <c r="E2174" s="87"/>
    </row>
    <row r="2175" spans="5:5" x14ac:dyDescent="0.2">
      <c r="E2175" s="87"/>
    </row>
    <row r="2176" spans="5:5" x14ac:dyDescent="0.2">
      <c r="E2176" s="87"/>
    </row>
    <row r="2177" spans="5:5" x14ac:dyDescent="0.2">
      <c r="E2177" s="87"/>
    </row>
    <row r="2178" spans="5:5" x14ac:dyDescent="0.2">
      <c r="E2178" s="87"/>
    </row>
    <row r="2179" spans="5:5" x14ac:dyDescent="0.2">
      <c r="E2179" s="87"/>
    </row>
    <row r="2180" spans="5:5" x14ac:dyDescent="0.2">
      <c r="E2180" s="87"/>
    </row>
    <row r="2181" spans="5:5" x14ac:dyDescent="0.2">
      <c r="E2181" s="87"/>
    </row>
    <row r="2182" spans="5:5" x14ac:dyDescent="0.2">
      <c r="E2182" s="87"/>
    </row>
    <row r="2183" spans="5:5" x14ac:dyDescent="0.2">
      <c r="E2183" s="87"/>
    </row>
    <row r="2184" spans="5:5" x14ac:dyDescent="0.2">
      <c r="E2184" s="87"/>
    </row>
    <row r="2185" spans="5:5" x14ac:dyDescent="0.2">
      <c r="E2185" s="87"/>
    </row>
    <row r="2186" spans="5:5" x14ac:dyDescent="0.2">
      <c r="E2186" s="87"/>
    </row>
    <row r="2187" spans="5:5" x14ac:dyDescent="0.2">
      <c r="E2187" s="87"/>
    </row>
    <row r="2188" spans="5:5" x14ac:dyDescent="0.2">
      <c r="E2188" s="87"/>
    </row>
    <row r="2189" spans="5:5" x14ac:dyDescent="0.2">
      <c r="E2189" s="87"/>
    </row>
    <row r="2190" spans="5:5" x14ac:dyDescent="0.2">
      <c r="E2190" s="87"/>
    </row>
    <row r="2191" spans="5:5" x14ac:dyDescent="0.2">
      <c r="E2191" s="87"/>
    </row>
    <row r="2192" spans="5:5" x14ac:dyDescent="0.2">
      <c r="E2192" s="87"/>
    </row>
    <row r="2193" spans="5:5" x14ac:dyDescent="0.2">
      <c r="E2193" s="87"/>
    </row>
    <row r="2194" spans="5:5" x14ac:dyDescent="0.2">
      <c r="E2194" s="87"/>
    </row>
    <row r="2195" spans="5:5" x14ac:dyDescent="0.2">
      <c r="E2195" s="87"/>
    </row>
    <row r="2196" spans="5:5" x14ac:dyDescent="0.2">
      <c r="E2196" s="87"/>
    </row>
    <row r="2197" spans="5:5" x14ac:dyDescent="0.2">
      <c r="E2197" s="87"/>
    </row>
    <row r="2198" spans="5:5" x14ac:dyDescent="0.2">
      <c r="E2198" s="87"/>
    </row>
    <row r="2199" spans="5:5" x14ac:dyDescent="0.2">
      <c r="E2199" s="87"/>
    </row>
    <row r="2200" spans="5:5" x14ac:dyDescent="0.2">
      <c r="E2200" s="87"/>
    </row>
    <row r="2201" spans="5:5" x14ac:dyDescent="0.2">
      <c r="E2201" s="87"/>
    </row>
    <row r="2202" spans="5:5" x14ac:dyDescent="0.2">
      <c r="E2202" s="87"/>
    </row>
    <row r="2203" spans="5:5" x14ac:dyDescent="0.2">
      <c r="E2203" s="87"/>
    </row>
    <row r="2204" spans="5:5" x14ac:dyDescent="0.2">
      <c r="E2204" s="87"/>
    </row>
    <row r="2205" spans="5:5" x14ac:dyDescent="0.2">
      <c r="E2205" s="87"/>
    </row>
    <row r="2206" spans="5:5" x14ac:dyDescent="0.2">
      <c r="E2206" s="87"/>
    </row>
    <row r="2207" spans="5:5" x14ac:dyDescent="0.2">
      <c r="E2207" s="87"/>
    </row>
    <row r="2208" spans="5:5" x14ac:dyDescent="0.2">
      <c r="E2208" s="87"/>
    </row>
    <row r="2209" spans="5:5" x14ac:dyDescent="0.2">
      <c r="E2209" s="87"/>
    </row>
    <row r="2210" spans="5:5" x14ac:dyDescent="0.2">
      <c r="E2210" s="87"/>
    </row>
    <row r="2211" spans="5:5" x14ac:dyDescent="0.2">
      <c r="E2211" s="87"/>
    </row>
    <row r="2212" spans="5:5" x14ac:dyDescent="0.2">
      <c r="E2212" s="87"/>
    </row>
    <row r="2213" spans="5:5" x14ac:dyDescent="0.2">
      <c r="E2213" s="87"/>
    </row>
    <row r="2214" spans="5:5" x14ac:dyDescent="0.2">
      <c r="E2214" s="87"/>
    </row>
    <row r="2215" spans="5:5" x14ac:dyDescent="0.2">
      <c r="E2215" s="87"/>
    </row>
    <row r="2216" spans="5:5" x14ac:dyDescent="0.2">
      <c r="E2216" s="87"/>
    </row>
    <row r="2217" spans="5:5" x14ac:dyDescent="0.2">
      <c r="E2217" s="87"/>
    </row>
    <row r="2218" spans="5:5" x14ac:dyDescent="0.2">
      <c r="E2218" s="87"/>
    </row>
    <row r="2219" spans="5:5" x14ac:dyDescent="0.2">
      <c r="E2219" s="87"/>
    </row>
    <row r="2220" spans="5:5" x14ac:dyDescent="0.2">
      <c r="E2220" s="87"/>
    </row>
    <row r="2221" spans="5:5" x14ac:dyDescent="0.2">
      <c r="E2221" s="87"/>
    </row>
    <row r="2222" spans="5:5" x14ac:dyDescent="0.2">
      <c r="E2222" s="87"/>
    </row>
    <row r="2223" spans="5:5" x14ac:dyDescent="0.2">
      <c r="E2223" s="87"/>
    </row>
    <row r="2224" spans="5:5" x14ac:dyDescent="0.2">
      <c r="E2224" s="87"/>
    </row>
    <row r="2225" spans="5:5" x14ac:dyDescent="0.2">
      <c r="E2225" s="87"/>
    </row>
    <row r="2226" spans="5:5" x14ac:dyDescent="0.2">
      <c r="E2226" s="87"/>
    </row>
    <row r="2227" spans="5:5" x14ac:dyDescent="0.2">
      <c r="E2227" s="87"/>
    </row>
    <row r="2228" spans="5:5" x14ac:dyDescent="0.2">
      <c r="E2228" s="87"/>
    </row>
    <row r="2229" spans="5:5" x14ac:dyDescent="0.2">
      <c r="E2229" s="87"/>
    </row>
    <row r="2230" spans="5:5" x14ac:dyDescent="0.2">
      <c r="E2230" s="87"/>
    </row>
    <row r="2231" spans="5:5" x14ac:dyDescent="0.2">
      <c r="E2231" s="87"/>
    </row>
    <row r="2232" spans="5:5" x14ac:dyDescent="0.2">
      <c r="E2232" s="87"/>
    </row>
    <row r="2233" spans="5:5" x14ac:dyDescent="0.2">
      <c r="E2233" s="87"/>
    </row>
    <row r="2234" spans="5:5" x14ac:dyDescent="0.2">
      <c r="E2234" s="87"/>
    </row>
    <row r="2235" spans="5:5" x14ac:dyDescent="0.2">
      <c r="E2235" s="87"/>
    </row>
    <row r="2236" spans="5:5" x14ac:dyDescent="0.2">
      <c r="E2236" s="87"/>
    </row>
    <row r="2237" spans="5:5" x14ac:dyDescent="0.2">
      <c r="E2237" s="87"/>
    </row>
    <row r="2238" spans="5:5" x14ac:dyDescent="0.2">
      <c r="E2238" s="87"/>
    </row>
    <row r="2239" spans="5:5" x14ac:dyDescent="0.2">
      <c r="E2239" s="87"/>
    </row>
    <row r="2240" spans="5:5" x14ac:dyDescent="0.2">
      <c r="E2240" s="87"/>
    </row>
    <row r="2241" spans="5:5" x14ac:dyDescent="0.2">
      <c r="E2241" s="87"/>
    </row>
    <row r="2242" spans="5:5" x14ac:dyDescent="0.2">
      <c r="E2242" s="87"/>
    </row>
    <row r="2243" spans="5:5" x14ac:dyDescent="0.2">
      <c r="E2243" s="87"/>
    </row>
    <row r="2244" spans="5:5" x14ac:dyDescent="0.2">
      <c r="E2244" s="87"/>
    </row>
    <row r="2245" spans="5:5" x14ac:dyDescent="0.2">
      <c r="E2245" s="87"/>
    </row>
    <row r="2246" spans="5:5" x14ac:dyDescent="0.2">
      <c r="E2246" s="87"/>
    </row>
    <row r="2247" spans="5:5" x14ac:dyDescent="0.2">
      <c r="E2247" s="87"/>
    </row>
    <row r="2248" spans="5:5" x14ac:dyDescent="0.2">
      <c r="E2248" s="87"/>
    </row>
    <row r="2249" spans="5:5" x14ac:dyDescent="0.2">
      <c r="E2249" s="87"/>
    </row>
    <row r="2250" spans="5:5" x14ac:dyDescent="0.2">
      <c r="E2250" s="87"/>
    </row>
    <row r="2251" spans="5:5" x14ac:dyDescent="0.2">
      <c r="E2251" s="87"/>
    </row>
    <row r="2252" spans="5:5" x14ac:dyDescent="0.2">
      <c r="E2252" s="87"/>
    </row>
    <row r="2253" spans="5:5" x14ac:dyDescent="0.2">
      <c r="E2253" s="87"/>
    </row>
    <row r="2254" spans="5:5" x14ac:dyDescent="0.2">
      <c r="E2254" s="87"/>
    </row>
    <row r="2255" spans="5:5" x14ac:dyDescent="0.2">
      <c r="E2255" s="87"/>
    </row>
    <row r="2256" spans="5:5" x14ac:dyDescent="0.2">
      <c r="E2256" s="87"/>
    </row>
    <row r="2257" spans="5:5" x14ac:dyDescent="0.2">
      <c r="E2257" s="87"/>
    </row>
    <row r="2258" spans="5:5" x14ac:dyDescent="0.2">
      <c r="E2258" s="87"/>
    </row>
    <row r="2259" spans="5:5" x14ac:dyDescent="0.2">
      <c r="E2259" s="87"/>
    </row>
    <row r="2260" spans="5:5" x14ac:dyDescent="0.2">
      <c r="E2260" s="87"/>
    </row>
    <row r="2261" spans="5:5" x14ac:dyDescent="0.2">
      <c r="E2261" s="87"/>
    </row>
    <row r="2262" spans="5:5" x14ac:dyDescent="0.2">
      <c r="E2262" s="87"/>
    </row>
    <row r="2263" spans="5:5" x14ac:dyDescent="0.2">
      <c r="E2263" s="87"/>
    </row>
    <row r="2264" spans="5:5" x14ac:dyDescent="0.2">
      <c r="E2264" s="87"/>
    </row>
    <row r="2265" spans="5:5" x14ac:dyDescent="0.2">
      <c r="E2265" s="87"/>
    </row>
    <row r="2266" spans="5:5" x14ac:dyDescent="0.2">
      <c r="E2266" s="87"/>
    </row>
    <row r="2267" spans="5:5" x14ac:dyDescent="0.2">
      <c r="E2267" s="87"/>
    </row>
    <row r="2268" spans="5:5" x14ac:dyDescent="0.2">
      <c r="E2268" s="87"/>
    </row>
    <row r="2269" spans="5:5" x14ac:dyDescent="0.2">
      <c r="E2269" s="87"/>
    </row>
    <row r="2270" spans="5:5" x14ac:dyDescent="0.2">
      <c r="E2270" s="87"/>
    </row>
    <row r="2271" spans="5:5" x14ac:dyDescent="0.2">
      <c r="E2271" s="87"/>
    </row>
    <row r="2272" spans="5:5" x14ac:dyDescent="0.2">
      <c r="E2272" s="87"/>
    </row>
    <row r="2273" spans="5:5" x14ac:dyDescent="0.2">
      <c r="E2273" s="87"/>
    </row>
    <row r="2274" spans="5:5" x14ac:dyDescent="0.2">
      <c r="E2274" s="87"/>
    </row>
    <row r="2275" spans="5:5" x14ac:dyDescent="0.2">
      <c r="E2275" s="87"/>
    </row>
    <row r="2276" spans="5:5" x14ac:dyDescent="0.2">
      <c r="E2276" s="87"/>
    </row>
    <row r="2277" spans="5:5" x14ac:dyDescent="0.2">
      <c r="E2277" s="87"/>
    </row>
    <row r="2278" spans="5:5" x14ac:dyDescent="0.2">
      <c r="E2278" s="87"/>
    </row>
    <row r="2279" spans="5:5" x14ac:dyDescent="0.2">
      <c r="E2279" s="87"/>
    </row>
    <row r="2280" spans="5:5" x14ac:dyDescent="0.2">
      <c r="E2280" s="87"/>
    </row>
    <row r="2281" spans="5:5" x14ac:dyDescent="0.2">
      <c r="E2281" s="87"/>
    </row>
    <row r="2282" spans="5:5" x14ac:dyDescent="0.2">
      <c r="E2282" s="87"/>
    </row>
    <row r="2283" spans="5:5" x14ac:dyDescent="0.2">
      <c r="E2283" s="87"/>
    </row>
    <row r="2284" spans="5:5" x14ac:dyDescent="0.2">
      <c r="E2284" s="87"/>
    </row>
    <row r="2285" spans="5:5" x14ac:dyDescent="0.2">
      <c r="E2285" s="87"/>
    </row>
    <row r="2286" spans="5:5" x14ac:dyDescent="0.2">
      <c r="E2286" s="87"/>
    </row>
    <row r="2287" spans="5:5" x14ac:dyDescent="0.2">
      <c r="E2287" s="87"/>
    </row>
    <row r="2288" spans="5:5" x14ac:dyDescent="0.2">
      <c r="E2288" s="87"/>
    </row>
    <row r="2289" spans="5:5" x14ac:dyDescent="0.2">
      <c r="E2289" s="87"/>
    </row>
    <row r="2290" spans="5:5" x14ac:dyDescent="0.2">
      <c r="E2290" s="87"/>
    </row>
    <row r="2291" spans="5:5" x14ac:dyDescent="0.2">
      <c r="E2291" s="87"/>
    </row>
    <row r="2292" spans="5:5" x14ac:dyDescent="0.2">
      <c r="E2292" s="87"/>
    </row>
    <row r="2293" spans="5:5" x14ac:dyDescent="0.2">
      <c r="E2293" s="87"/>
    </row>
    <row r="2294" spans="5:5" x14ac:dyDescent="0.2">
      <c r="E2294" s="87"/>
    </row>
    <row r="2295" spans="5:5" x14ac:dyDescent="0.2">
      <c r="E2295" s="87"/>
    </row>
    <row r="2296" spans="5:5" x14ac:dyDescent="0.2">
      <c r="E2296" s="87"/>
    </row>
    <row r="2297" spans="5:5" x14ac:dyDescent="0.2">
      <c r="E2297" s="87"/>
    </row>
    <row r="2298" spans="5:5" x14ac:dyDescent="0.2">
      <c r="E2298" s="87"/>
    </row>
    <row r="2299" spans="5:5" x14ac:dyDescent="0.2">
      <c r="E2299" s="87"/>
    </row>
    <row r="2300" spans="5:5" x14ac:dyDescent="0.2">
      <c r="E2300" s="87"/>
    </row>
    <row r="2301" spans="5:5" x14ac:dyDescent="0.2">
      <c r="E2301" s="87"/>
    </row>
    <row r="2302" spans="5:5" x14ac:dyDescent="0.2">
      <c r="E2302" s="87"/>
    </row>
    <row r="2303" spans="5:5" x14ac:dyDescent="0.2">
      <c r="E2303" s="87"/>
    </row>
    <row r="2304" spans="5:5" x14ac:dyDescent="0.2">
      <c r="E2304" s="87"/>
    </row>
    <row r="2305" spans="5:5" x14ac:dyDescent="0.2">
      <c r="E2305" s="87"/>
    </row>
    <row r="2306" spans="5:5" x14ac:dyDescent="0.2">
      <c r="E2306" s="87"/>
    </row>
    <row r="2307" spans="5:5" x14ac:dyDescent="0.2">
      <c r="E2307" s="87"/>
    </row>
    <row r="2308" spans="5:5" x14ac:dyDescent="0.2">
      <c r="E2308" s="87"/>
    </row>
    <row r="2309" spans="5:5" x14ac:dyDescent="0.2">
      <c r="E2309" s="87"/>
    </row>
    <row r="2310" spans="5:5" x14ac:dyDescent="0.2">
      <c r="E2310" s="87"/>
    </row>
    <row r="2311" spans="5:5" x14ac:dyDescent="0.2">
      <c r="E2311" s="87"/>
    </row>
    <row r="2312" spans="5:5" x14ac:dyDescent="0.2">
      <c r="E2312" s="87"/>
    </row>
    <row r="2313" spans="5:5" x14ac:dyDescent="0.2">
      <c r="E2313" s="87"/>
    </row>
    <row r="2314" spans="5:5" x14ac:dyDescent="0.2">
      <c r="E2314" s="87"/>
    </row>
    <row r="2315" spans="5:5" x14ac:dyDescent="0.2">
      <c r="E2315" s="87"/>
    </row>
    <row r="2316" spans="5:5" x14ac:dyDescent="0.2">
      <c r="E2316" s="87"/>
    </row>
    <row r="2317" spans="5:5" x14ac:dyDescent="0.2">
      <c r="E2317" s="87"/>
    </row>
    <row r="2318" spans="5:5" x14ac:dyDescent="0.2">
      <c r="E2318" s="87"/>
    </row>
    <row r="2319" spans="5:5" x14ac:dyDescent="0.2">
      <c r="E2319" s="87"/>
    </row>
    <row r="2320" spans="5:5" x14ac:dyDescent="0.2">
      <c r="E2320" s="87"/>
    </row>
    <row r="2321" spans="5:5" x14ac:dyDescent="0.2">
      <c r="E2321" s="87"/>
    </row>
    <row r="2322" spans="5:5" x14ac:dyDescent="0.2">
      <c r="E2322" s="87"/>
    </row>
    <row r="2323" spans="5:5" x14ac:dyDescent="0.2">
      <c r="E2323" s="87"/>
    </row>
    <row r="2324" spans="5:5" x14ac:dyDescent="0.2">
      <c r="E2324" s="87"/>
    </row>
    <row r="2325" spans="5:5" x14ac:dyDescent="0.2">
      <c r="E2325" s="87"/>
    </row>
    <row r="2326" spans="5:5" x14ac:dyDescent="0.2">
      <c r="E2326" s="87"/>
    </row>
    <row r="2327" spans="5:5" x14ac:dyDescent="0.2">
      <c r="E2327" s="87"/>
    </row>
    <row r="2328" spans="5:5" x14ac:dyDescent="0.2">
      <c r="E2328" s="87"/>
    </row>
    <row r="2329" spans="5:5" x14ac:dyDescent="0.2">
      <c r="E2329" s="87"/>
    </row>
    <row r="2330" spans="5:5" x14ac:dyDescent="0.2">
      <c r="E2330" s="87"/>
    </row>
    <row r="2331" spans="5:5" x14ac:dyDescent="0.2">
      <c r="E2331" s="87"/>
    </row>
    <row r="2332" spans="5:5" x14ac:dyDescent="0.2">
      <c r="E2332" s="87"/>
    </row>
    <row r="2333" spans="5:5" x14ac:dyDescent="0.2">
      <c r="E2333" s="87"/>
    </row>
    <row r="2334" spans="5:5" x14ac:dyDescent="0.2">
      <c r="E2334" s="87"/>
    </row>
    <row r="2335" spans="5:5" x14ac:dyDescent="0.2">
      <c r="E2335" s="87"/>
    </row>
    <row r="2336" spans="5:5" x14ac:dyDescent="0.2">
      <c r="E2336" s="87"/>
    </row>
    <row r="2337" spans="5:5" x14ac:dyDescent="0.2">
      <c r="E2337" s="87"/>
    </row>
    <row r="2338" spans="5:5" x14ac:dyDescent="0.2">
      <c r="E2338" s="87"/>
    </row>
    <row r="2339" spans="5:5" x14ac:dyDescent="0.2">
      <c r="E2339" s="87"/>
    </row>
    <row r="2340" spans="5:5" x14ac:dyDescent="0.2">
      <c r="E2340" s="87"/>
    </row>
    <row r="2341" spans="5:5" x14ac:dyDescent="0.2">
      <c r="E2341" s="87"/>
    </row>
    <row r="2342" spans="5:5" x14ac:dyDescent="0.2">
      <c r="E2342" s="87"/>
    </row>
    <row r="2343" spans="5:5" x14ac:dyDescent="0.2">
      <c r="E2343" s="87"/>
    </row>
    <row r="2344" spans="5:5" x14ac:dyDescent="0.2">
      <c r="E2344" s="87"/>
    </row>
    <row r="2345" spans="5:5" x14ac:dyDescent="0.2">
      <c r="E2345" s="87"/>
    </row>
    <row r="2346" spans="5:5" x14ac:dyDescent="0.2">
      <c r="E2346" s="87"/>
    </row>
    <row r="2347" spans="5:5" x14ac:dyDescent="0.2">
      <c r="E2347" s="87"/>
    </row>
    <row r="2348" spans="5:5" x14ac:dyDescent="0.2">
      <c r="E2348" s="87"/>
    </row>
    <row r="2349" spans="5:5" x14ac:dyDescent="0.2">
      <c r="E2349" s="87"/>
    </row>
    <row r="2350" spans="5:5" x14ac:dyDescent="0.2">
      <c r="E2350" s="87"/>
    </row>
    <row r="2351" spans="5:5" x14ac:dyDescent="0.2">
      <c r="E2351" s="87"/>
    </row>
    <row r="2352" spans="5:5" x14ac:dyDescent="0.2">
      <c r="E2352" s="87"/>
    </row>
    <row r="2353" spans="5:5" x14ac:dyDescent="0.2">
      <c r="E2353" s="87"/>
    </row>
    <row r="2354" spans="5:5" x14ac:dyDescent="0.2">
      <c r="E2354" s="87"/>
    </row>
    <row r="2355" spans="5:5" x14ac:dyDescent="0.2">
      <c r="E2355" s="87"/>
    </row>
    <row r="2356" spans="5:5" x14ac:dyDescent="0.2">
      <c r="E2356" s="87"/>
    </row>
    <row r="2357" spans="5:5" x14ac:dyDescent="0.2">
      <c r="E2357" s="87"/>
    </row>
    <row r="2358" spans="5:5" x14ac:dyDescent="0.2">
      <c r="E2358" s="87"/>
    </row>
    <row r="2359" spans="5:5" x14ac:dyDescent="0.2">
      <c r="E2359" s="87"/>
    </row>
    <row r="2360" spans="5:5" x14ac:dyDescent="0.2">
      <c r="E2360" s="87"/>
    </row>
    <row r="2361" spans="5:5" x14ac:dyDescent="0.2">
      <c r="E2361" s="87"/>
    </row>
    <row r="2362" spans="5:5" x14ac:dyDescent="0.2">
      <c r="E2362" s="87"/>
    </row>
    <row r="2363" spans="5:5" x14ac:dyDescent="0.2">
      <c r="E2363" s="87"/>
    </row>
    <row r="2364" spans="5:5" x14ac:dyDescent="0.2">
      <c r="E2364" s="87"/>
    </row>
    <row r="2365" spans="5:5" x14ac:dyDescent="0.2">
      <c r="E2365" s="87"/>
    </row>
    <row r="2366" spans="5:5" x14ac:dyDescent="0.2">
      <c r="E2366" s="87"/>
    </row>
    <row r="2367" spans="5:5" x14ac:dyDescent="0.2">
      <c r="E2367" s="87"/>
    </row>
    <row r="2368" spans="5:5" x14ac:dyDescent="0.2">
      <c r="E2368" s="87"/>
    </row>
    <row r="2369" spans="5:5" x14ac:dyDescent="0.2">
      <c r="E2369" s="87"/>
    </row>
    <row r="2370" spans="5:5" x14ac:dyDescent="0.2">
      <c r="E2370" s="87"/>
    </row>
    <row r="2371" spans="5:5" x14ac:dyDescent="0.2">
      <c r="E2371" s="87"/>
    </row>
    <row r="2372" spans="5:5" x14ac:dyDescent="0.2">
      <c r="E2372" s="87"/>
    </row>
    <row r="2373" spans="5:5" x14ac:dyDescent="0.2">
      <c r="E2373" s="87"/>
    </row>
    <row r="2374" spans="5:5" x14ac:dyDescent="0.2">
      <c r="E2374" s="87"/>
    </row>
    <row r="2375" spans="5:5" x14ac:dyDescent="0.2">
      <c r="E2375" s="87"/>
    </row>
    <row r="2376" spans="5:5" x14ac:dyDescent="0.2">
      <c r="E2376" s="87"/>
    </row>
    <row r="2377" spans="5:5" x14ac:dyDescent="0.2">
      <c r="E2377" s="87"/>
    </row>
    <row r="2378" spans="5:5" x14ac:dyDescent="0.2">
      <c r="E2378" s="87"/>
    </row>
    <row r="2379" spans="5:5" x14ac:dyDescent="0.2">
      <c r="E2379" s="87"/>
    </row>
    <row r="2380" spans="5:5" x14ac:dyDescent="0.2">
      <c r="E2380" s="87"/>
    </row>
    <row r="2381" spans="5:5" x14ac:dyDescent="0.2">
      <c r="E2381" s="87"/>
    </row>
    <row r="2382" spans="5:5" x14ac:dyDescent="0.2">
      <c r="E2382" s="87"/>
    </row>
    <row r="2383" spans="5:5" x14ac:dyDescent="0.2">
      <c r="E2383" s="87"/>
    </row>
    <row r="2384" spans="5:5" x14ac:dyDescent="0.2">
      <c r="E2384" s="87"/>
    </row>
    <row r="2385" spans="5:5" x14ac:dyDescent="0.2">
      <c r="E2385" s="87"/>
    </row>
    <row r="2386" spans="5:5" x14ac:dyDescent="0.2">
      <c r="E2386" s="87"/>
    </row>
    <row r="2387" spans="5:5" x14ac:dyDescent="0.2">
      <c r="E2387" s="87"/>
    </row>
    <row r="2388" spans="5:5" x14ac:dyDescent="0.2">
      <c r="E2388" s="87"/>
    </row>
    <row r="2389" spans="5:5" x14ac:dyDescent="0.2">
      <c r="E2389" s="87"/>
    </row>
    <row r="2390" spans="5:5" x14ac:dyDescent="0.2">
      <c r="E2390" s="87"/>
    </row>
    <row r="2391" spans="5:5" x14ac:dyDescent="0.2">
      <c r="E2391" s="87"/>
    </row>
    <row r="2392" spans="5:5" x14ac:dyDescent="0.2">
      <c r="E2392" s="87"/>
    </row>
    <row r="2393" spans="5:5" x14ac:dyDescent="0.2">
      <c r="E2393" s="87"/>
    </row>
    <row r="2394" spans="5:5" x14ac:dyDescent="0.2">
      <c r="E2394" s="87"/>
    </row>
    <row r="2395" spans="5:5" x14ac:dyDescent="0.2">
      <c r="E2395" s="87"/>
    </row>
    <row r="2396" spans="5:5" x14ac:dyDescent="0.2">
      <c r="E2396" s="87"/>
    </row>
    <row r="2397" spans="5:5" x14ac:dyDescent="0.2">
      <c r="E2397" s="87"/>
    </row>
    <row r="2398" spans="5:5" x14ac:dyDescent="0.2">
      <c r="E2398" s="87"/>
    </row>
    <row r="2399" spans="5:5" x14ac:dyDescent="0.2">
      <c r="E2399" s="87"/>
    </row>
    <row r="2400" spans="5:5" x14ac:dyDescent="0.2">
      <c r="E2400" s="87"/>
    </row>
    <row r="2401" spans="5:5" x14ac:dyDescent="0.2">
      <c r="E2401" s="87"/>
    </row>
    <row r="2402" spans="5:5" x14ac:dyDescent="0.2">
      <c r="E2402" s="87"/>
    </row>
    <row r="2403" spans="5:5" x14ac:dyDescent="0.2">
      <c r="E2403" s="87"/>
    </row>
    <row r="2404" spans="5:5" x14ac:dyDescent="0.2">
      <c r="E2404" s="87"/>
    </row>
    <row r="2405" spans="5:5" x14ac:dyDescent="0.2">
      <c r="E2405" s="87"/>
    </row>
    <row r="2406" spans="5:5" x14ac:dyDescent="0.2">
      <c r="E2406" s="87"/>
    </row>
    <row r="2407" spans="5:5" x14ac:dyDescent="0.2">
      <c r="E2407" s="87"/>
    </row>
    <row r="2408" spans="5:5" x14ac:dyDescent="0.2">
      <c r="E2408" s="87"/>
    </row>
    <row r="2409" spans="5:5" x14ac:dyDescent="0.2">
      <c r="E2409" s="87"/>
    </row>
    <row r="2410" spans="5:5" x14ac:dyDescent="0.2">
      <c r="E2410" s="87"/>
    </row>
    <row r="2411" spans="5:5" x14ac:dyDescent="0.2">
      <c r="E2411" s="87"/>
    </row>
    <row r="2412" spans="5:5" x14ac:dyDescent="0.2">
      <c r="E2412" s="87"/>
    </row>
    <row r="2413" spans="5:5" x14ac:dyDescent="0.2">
      <c r="E2413" s="87"/>
    </row>
    <row r="2414" spans="5:5" x14ac:dyDescent="0.2">
      <c r="E2414" s="87"/>
    </row>
    <row r="2415" spans="5:5" x14ac:dyDescent="0.2">
      <c r="E2415" s="87"/>
    </row>
    <row r="2416" spans="5:5" x14ac:dyDescent="0.2">
      <c r="E2416" s="87"/>
    </row>
    <row r="2417" spans="5:5" x14ac:dyDescent="0.2">
      <c r="E2417" s="87"/>
    </row>
    <row r="2418" spans="5:5" x14ac:dyDescent="0.2">
      <c r="E2418" s="87"/>
    </row>
    <row r="2419" spans="5:5" x14ac:dyDescent="0.2">
      <c r="E2419" s="87"/>
    </row>
    <row r="2420" spans="5:5" x14ac:dyDescent="0.2">
      <c r="E2420" s="87"/>
    </row>
    <row r="2421" spans="5:5" x14ac:dyDescent="0.2">
      <c r="E2421" s="87"/>
    </row>
    <row r="2422" spans="5:5" x14ac:dyDescent="0.2">
      <c r="E2422" s="87"/>
    </row>
    <row r="2423" spans="5:5" x14ac:dyDescent="0.2">
      <c r="E2423" s="87"/>
    </row>
    <row r="2424" spans="5:5" x14ac:dyDescent="0.2">
      <c r="E2424" s="87"/>
    </row>
    <row r="2425" spans="5:5" x14ac:dyDescent="0.2">
      <c r="E2425" s="87"/>
    </row>
    <row r="2426" spans="5:5" x14ac:dyDescent="0.2">
      <c r="E2426" s="87"/>
    </row>
    <row r="2427" spans="5:5" x14ac:dyDescent="0.2">
      <c r="E2427" s="87"/>
    </row>
    <row r="2428" spans="5:5" x14ac:dyDescent="0.2">
      <c r="E2428" s="87"/>
    </row>
    <row r="2429" spans="5:5" x14ac:dyDescent="0.2">
      <c r="E2429" s="87"/>
    </row>
    <row r="2430" spans="5:5" x14ac:dyDescent="0.2">
      <c r="E2430" s="87"/>
    </row>
    <row r="2431" spans="5:5" x14ac:dyDescent="0.2">
      <c r="E2431" s="87"/>
    </row>
    <row r="2432" spans="5:5" x14ac:dyDescent="0.2">
      <c r="E2432" s="87"/>
    </row>
    <row r="2433" spans="5:5" x14ac:dyDescent="0.2">
      <c r="E2433" s="87"/>
    </row>
    <row r="2434" spans="5:5" x14ac:dyDescent="0.2">
      <c r="E2434" s="87"/>
    </row>
    <row r="2435" spans="5:5" x14ac:dyDescent="0.2">
      <c r="E2435" s="87"/>
    </row>
    <row r="2436" spans="5:5" x14ac:dyDescent="0.2">
      <c r="E2436" s="87"/>
    </row>
    <row r="2437" spans="5:5" x14ac:dyDescent="0.2">
      <c r="E2437" s="87"/>
    </row>
    <row r="2438" spans="5:5" x14ac:dyDescent="0.2">
      <c r="E2438" s="87"/>
    </row>
    <row r="2439" spans="5:5" x14ac:dyDescent="0.2">
      <c r="E2439" s="87"/>
    </row>
    <row r="2440" spans="5:5" x14ac:dyDescent="0.2">
      <c r="E2440" s="87"/>
    </row>
    <row r="2441" spans="5:5" x14ac:dyDescent="0.2">
      <c r="E2441" s="87"/>
    </row>
    <row r="2442" spans="5:5" x14ac:dyDescent="0.2">
      <c r="E2442" s="87"/>
    </row>
    <row r="2443" spans="5:5" x14ac:dyDescent="0.2">
      <c r="E2443" s="87"/>
    </row>
    <row r="2444" spans="5:5" x14ac:dyDescent="0.2">
      <c r="E2444" s="87"/>
    </row>
    <row r="2445" spans="5:5" x14ac:dyDescent="0.2">
      <c r="E2445" s="87"/>
    </row>
    <row r="2446" spans="5:5" x14ac:dyDescent="0.2">
      <c r="E2446" s="87"/>
    </row>
    <row r="2447" spans="5:5" x14ac:dyDescent="0.2">
      <c r="E2447" s="87"/>
    </row>
    <row r="2448" spans="5:5" x14ac:dyDescent="0.2">
      <c r="E2448" s="87"/>
    </row>
    <row r="2449" spans="5:5" x14ac:dyDescent="0.2">
      <c r="E2449" s="87"/>
    </row>
    <row r="2450" spans="5:5" x14ac:dyDescent="0.2">
      <c r="E2450" s="87"/>
    </row>
    <row r="2451" spans="5:5" x14ac:dyDescent="0.2">
      <c r="E2451" s="87"/>
    </row>
    <row r="2452" spans="5:5" x14ac:dyDescent="0.2">
      <c r="E2452" s="87"/>
    </row>
    <row r="2453" spans="5:5" x14ac:dyDescent="0.2">
      <c r="E2453" s="87"/>
    </row>
    <row r="2454" spans="5:5" x14ac:dyDescent="0.2">
      <c r="E2454" s="87"/>
    </row>
    <row r="2455" spans="5:5" x14ac:dyDescent="0.2">
      <c r="E2455" s="87"/>
    </row>
    <row r="2456" spans="5:5" x14ac:dyDescent="0.2">
      <c r="E2456" s="87"/>
    </row>
    <row r="2457" spans="5:5" x14ac:dyDescent="0.2">
      <c r="E2457" s="87"/>
    </row>
    <row r="2458" spans="5:5" x14ac:dyDescent="0.2">
      <c r="E2458" s="87"/>
    </row>
    <row r="2459" spans="5:5" x14ac:dyDescent="0.2">
      <c r="E2459" s="87"/>
    </row>
    <row r="2460" spans="5:5" x14ac:dyDescent="0.2">
      <c r="E2460" s="87"/>
    </row>
    <row r="2461" spans="5:5" x14ac:dyDescent="0.2">
      <c r="E2461" s="87"/>
    </row>
    <row r="2462" spans="5:5" x14ac:dyDescent="0.2">
      <c r="E2462" s="87"/>
    </row>
    <row r="2463" spans="5:5" x14ac:dyDescent="0.2">
      <c r="E2463" s="87"/>
    </row>
    <row r="2464" spans="5:5" x14ac:dyDescent="0.2">
      <c r="E2464" s="87"/>
    </row>
    <row r="2465" spans="5:5" x14ac:dyDescent="0.2">
      <c r="E2465" s="87"/>
    </row>
    <row r="2466" spans="5:5" x14ac:dyDescent="0.2">
      <c r="E2466" s="87"/>
    </row>
    <row r="2467" spans="5:5" x14ac:dyDescent="0.2">
      <c r="E2467" s="87"/>
    </row>
    <row r="2468" spans="5:5" x14ac:dyDescent="0.2">
      <c r="E2468" s="87"/>
    </row>
    <row r="2469" spans="5:5" x14ac:dyDescent="0.2">
      <c r="E2469" s="87"/>
    </row>
    <row r="2470" spans="5:5" x14ac:dyDescent="0.2">
      <c r="E2470" s="87"/>
    </row>
    <row r="2471" spans="5:5" x14ac:dyDescent="0.2">
      <c r="E2471" s="87"/>
    </row>
    <row r="2472" spans="5:5" x14ac:dyDescent="0.2">
      <c r="E2472" s="87"/>
    </row>
    <row r="2473" spans="5:5" x14ac:dyDescent="0.2">
      <c r="E2473" s="87"/>
    </row>
    <row r="2474" spans="5:5" x14ac:dyDescent="0.2">
      <c r="E2474" s="87"/>
    </row>
    <row r="2475" spans="5:5" x14ac:dyDescent="0.2">
      <c r="E2475" s="87"/>
    </row>
    <row r="2476" spans="5:5" x14ac:dyDescent="0.2">
      <c r="E2476" s="87"/>
    </row>
    <row r="2477" spans="5:5" x14ac:dyDescent="0.2">
      <c r="E2477" s="87"/>
    </row>
    <row r="2478" spans="5:5" x14ac:dyDescent="0.2">
      <c r="E2478" s="87"/>
    </row>
    <row r="2479" spans="5:5" x14ac:dyDescent="0.2">
      <c r="E2479" s="87"/>
    </row>
    <row r="2480" spans="5:5" x14ac:dyDescent="0.2">
      <c r="E2480" s="87"/>
    </row>
    <row r="2481" spans="5:5" x14ac:dyDescent="0.2">
      <c r="E2481" s="87"/>
    </row>
    <row r="2482" spans="5:5" x14ac:dyDescent="0.2">
      <c r="E2482" s="87"/>
    </row>
    <row r="2483" spans="5:5" x14ac:dyDescent="0.2">
      <c r="E2483" s="87"/>
    </row>
    <row r="2484" spans="5:5" x14ac:dyDescent="0.2">
      <c r="E2484" s="87"/>
    </row>
    <row r="2485" spans="5:5" x14ac:dyDescent="0.2">
      <c r="E2485" s="87"/>
    </row>
    <row r="2486" spans="5:5" x14ac:dyDescent="0.2">
      <c r="E2486" s="87"/>
    </row>
    <row r="2487" spans="5:5" x14ac:dyDescent="0.2">
      <c r="E2487" s="87"/>
    </row>
    <row r="2488" spans="5:5" x14ac:dyDescent="0.2">
      <c r="E2488" s="87"/>
    </row>
    <row r="2489" spans="5:5" x14ac:dyDescent="0.2">
      <c r="E2489" s="87"/>
    </row>
    <row r="2490" spans="5:5" x14ac:dyDescent="0.2">
      <c r="E2490" s="87"/>
    </row>
    <row r="2491" spans="5:5" x14ac:dyDescent="0.2">
      <c r="E2491" s="87"/>
    </row>
    <row r="2492" spans="5:5" x14ac:dyDescent="0.2">
      <c r="E2492" s="87"/>
    </row>
    <row r="2493" spans="5:5" x14ac:dyDescent="0.2">
      <c r="E2493" s="87"/>
    </row>
    <row r="2494" spans="5:5" x14ac:dyDescent="0.2">
      <c r="E2494" s="87"/>
    </row>
    <row r="2495" spans="5:5" x14ac:dyDescent="0.2">
      <c r="E2495" s="87"/>
    </row>
    <row r="2496" spans="5:5" x14ac:dyDescent="0.2">
      <c r="E2496" s="87"/>
    </row>
    <row r="2497" spans="5:5" x14ac:dyDescent="0.2">
      <c r="E2497" s="87"/>
    </row>
    <row r="2498" spans="5:5" x14ac:dyDescent="0.2">
      <c r="E2498" s="87"/>
    </row>
    <row r="2499" spans="5:5" x14ac:dyDescent="0.2">
      <c r="E2499" s="87"/>
    </row>
    <row r="2500" spans="5:5" x14ac:dyDescent="0.2">
      <c r="E2500" s="87"/>
    </row>
    <row r="2501" spans="5:5" x14ac:dyDescent="0.2">
      <c r="E2501" s="87"/>
    </row>
    <row r="2502" spans="5:5" x14ac:dyDescent="0.2">
      <c r="E2502" s="87"/>
    </row>
    <row r="2503" spans="5:5" x14ac:dyDescent="0.2">
      <c r="E2503" s="87"/>
    </row>
    <row r="2504" spans="5:5" x14ac:dyDescent="0.2">
      <c r="E2504" s="87"/>
    </row>
    <row r="2505" spans="5:5" x14ac:dyDescent="0.2">
      <c r="E2505" s="87"/>
    </row>
    <row r="2506" spans="5:5" x14ac:dyDescent="0.2">
      <c r="E2506" s="87"/>
    </row>
    <row r="2507" spans="5:5" x14ac:dyDescent="0.2">
      <c r="E2507" s="87"/>
    </row>
    <row r="2508" spans="5:5" x14ac:dyDescent="0.2">
      <c r="E2508" s="87"/>
    </row>
    <row r="2509" spans="5:5" x14ac:dyDescent="0.2">
      <c r="E2509" s="87"/>
    </row>
    <row r="2510" spans="5:5" x14ac:dyDescent="0.2">
      <c r="E2510" s="87"/>
    </row>
    <row r="2511" spans="5:5" x14ac:dyDescent="0.2">
      <c r="E2511" s="87"/>
    </row>
    <row r="2512" spans="5:5" x14ac:dyDescent="0.2">
      <c r="E2512" s="87"/>
    </row>
    <row r="2513" spans="5:5" x14ac:dyDescent="0.2">
      <c r="E2513" s="87"/>
    </row>
    <row r="2514" spans="5:5" x14ac:dyDescent="0.2">
      <c r="E2514" s="87"/>
    </row>
    <row r="2515" spans="5:5" x14ac:dyDescent="0.2">
      <c r="E2515" s="87"/>
    </row>
    <row r="2516" spans="5:5" x14ac:dyDescent="0.2">
      <c r="E2516" s="87"/>
    </row>
    <row r="2517" spans="5:5" x14ac:dyDescent="0.2">
      <c r="E2517" s="87"/>
    </row>
    <row r="2518" spans="5:5" x14ac:dyDescent="0.2">
      <c r="E2518" s="87"/>
    </row>
    <row r="2519" spans="5:5" x14ac:dyDescent="0.2">
      <c r="E2519" s="87"/>
    </row>
    <row r="2520" spans="5:5" x14ac:dyDescent="0.2">
      <c r="E2520" s="87"/>
    </row>
    <row r="2521" spans="5:5" x14ac:dyDescent="0.2">
      <c r="E2521" s="87"/>
    </row>
    <row r="2522" spans="5:5" x14ac:dyDescent="0.2">
      <c r="E2522" s="87"/>
    </row>
    <row r="2523" spans="5:5" x14ac:dyDescent="0.2">
      <c r="E2523" s="87"/>
    </row>
    <row r="2524" spans="5:5" x14ac:dyDescent="0.2">
      <c r="E2524" s="87"/>
    </row>
    <row r="2525" spans="5:5" x14ac:dyDescent="0.2">
      <c r="E2525" s="87"/>
    </row>
    <row r="2526" spans="5:5" x14ac:dyDescent="0.2">
      <c r="E2526" s="87"/>
    </row>
    <row r="2527" spans="5:5" x14ac:dyDescent="0.2">
      <c r="E2527" s="87"/>
    </row>
    <row r="2528" spans="5:5" x14ac:dyDescent="0.2">
      <c r="E2528" s="87"/>
    </row>
    <row r="2529" spans="5:5" x14ac:dyDescent="0.2">
      <c r="E2529" s="87"/>
    </row>
    <row r="2530" spans="5:5" x14ac:dyDescent="0.2">
      <c r="E2530" s="87"/>
    </row>
    <row r="2531" spans="5:5" x14ac:dyDescent="0.2">
      <c r="E2531" s="87"/>
    </row>
    <row r="2532" spans="5:5" x14ac:dyDescent="0.2">
      <c r="E2532" s="87"/>
    </row>
    <row r="2533" spans="5:5" x14ac:dyDescent="0.2">
      <c r="E2533" s="87"/>
    </row>
    <row r="2534" spans="5:5" x14ac:dyDescent="0.2">
      <c r="E2534" s="87"/>
    </row>
    <row r="2535" spans="5:5" x14ac:dyDescent="0.2">
      <c r="E2535" s="87"/>
    </row>
    <row r="2536" spans="5:5" x14ac:dyDescent="0.2">
      <c r="E2536" s="87"/>
    </row>
    <row r="2537" spans="5:5" x14ac:dyDescent="0.2">
      <c r="E2537" s="87"/>
    </row>
    <row r="2538" spans="5:5" x14ac:dyDescent="0.2">
      <c r="E2538" s="87"/>
    </row>
    <row r="2539" spans="5:5" x14ac:dyDescent="0.2">
      <c r="E2539" s="87"/>
    </row>
    <row r="2540" spans="5:5" x14ac:dyDescent="0.2">
      <c r="E2540" s="87"/>
    </row>
    <row r="2541" spans="5:5" x14ac:dyDescent="0.2">
      <c r="E2541" s="87"/>
    </row>
    <row r="2542" spans="5:5" x14ac:dyDescent="0.2">
      <c r="E2542" s="87"/>
    </row>
    <row r="2543" spans="5:5" x14ac:dyDescent="0.2">
      <c r="E2543" s="87"/>
    </row>
    <row r="2544" spans="5:5" x14ac:dyDescent="0.2">
      <c r="E2544" s="87"/>
    </row>
    <row r="2545" spans="5:5" x14ac:dyDescent="0.2">
      <c r="E2545" s="87"/>
    </row>
    <row r="2546" spans="5:5" x14ac:dyDescent="0.2">
      <c r="E2546" s="87"/>
    </row>
    <row r="2547" spans="5:5" x14ac:dyDescent="0.2">
      <c r="E2547" s="87"/>
    </row>
    <row r="2548" spans="5:5" x14ac:dyDescent="0.2">
      <c r="E2548" s="87"/>
    </row>
    <row r="2549" spans="5:5" x14ac:dyDescent="0.2">
      <c r="E2549" s="87"/>
    </row>
    <row r="2550" spans="5:5" x14ac:dyDescent="0.2">
      <c r="E2550" s="87"/>
    </row>
    <row r="2551" spans="5:5" x14ac:dyDescent="0.2">
      <c r="E2551" s="87"/>
    </row>
    <row r="2552" spans="5:5" x14ac:dyDescent="0.2">
      <c r="E2552" s="87"/>
    </row>
    <row r="2553" spans="5:5" x14ac:dyDescent="0.2">
      <c r="E2553" s="87"/>
    </row>
    <row r="2554" spans="5:5" x14ac:dyDescent="0.2">
      <c r="E2554" s="87"/>
    </row>
    <row r="2555" spans="5:5" x14ac:dyDescent="0.2">
      <c r="E2555" s="87"/>
    </row>
    <row r="2556" spans="5:5" x14ac:dyDescent="0.2">
      <c r="E2556" s="87"/>
    </row>
    <row r="2557" spans="5:5" x14ac:dyDescent="0.2">
      <c r="E2557" s="87"/>
    </row>
    <row r="2558" spans="5:5" x14ac:dyDescent="0.2">
      <c r="E2558" s="87"/>
    </row>
    <row r="2559" spans="5:5" x14ac:dyDescent="0.2">
      <c r="E2559" s="87"/>
    </row>
    <row r="2560" spans="5:5" x14ac:dyDescent="0.2">
      <c r="E2560" s="87"/>
    </row>
    <row r="2561" spans="5:5" x14ac:dyDescent="0.2">
      <c r="E2561" s="87"/>
    </row>
    <row r="2562" spans="5:5" x14ac:dyDescent="0.2">
      <c r="E2562" s="87"/>
    </row>
    <row r="2563" spans="5:5" x14ac:dyDescent="0.2">
      <c r="E2563" s="87"/>
    </row>
    <row r="2564" spans="5:5" x14ac:dyDescent="0.2">
      <c r="E2564" s="87"/>
    </row>
    <row r="2565" spans="5:5" x14ac:dyDescent="0.2">
      <c r="E2565" s="87"/>
    </row>
    <row r="2566" spans="5:5" x14ac:dyDescent="0.2">
      <c r="E2566" s="87"/>
    </row>
    <row r="2567" spans="5:5" x14ac:dyDescent="0.2">
      <c r="E2567" s="87"/>
    </row>
    <row r="2568" spans="5:5" x14ac:dyDescent="0.2">
      <c r="E2568" s="87"/>
    </row>
    <row r="2569" spans="5:5" x14ac:dyDescent="0.2">
      <c r="E2569" s="87"/>
    </row>
    <row r="2570" spans="5:5" x14ac:dyDescent="0.2">
      <c r="E2570" s="87"/>
    </row>
    <row r="2571" spans="5:5" x14ac:dyDescent="0.2">
      <c r="E2571" s="87"/>
    </row>
    <row r="2572" spans="5:5" x14ac:dyDescent="0.2">
      <c r="E2572" s="87"/>
    </row>
    <row r="2573" spans="5:5" x14ac:dyDescent="0.2">
      <c r="E2573" s="87"/>
    </row>
    <row r="2574" spans="5:5" x14ac:dyDescent="0.2">
      <c r="E2574" s="87"/>
    </row>
    <row r="2575" spans="5:5" x14ac:dyDescent="0.2">
      <c r="E2575" s="87"/>
    </row>
    <row r="2576" spans="5:5" x14ac:dyDescent="0.2">
      <c r="E2576" s="87"/>
    </row>
    <row r="2577" spans="5:5" x14ac:dyDescent="0.2">
      <c r="E2577" s="87"/>
    </row>
    <row r="2578" spans="5:5" x14ac:dyDescent="0.2">
      <c r="E2578" s="87"/>
    </row>
    <row r="2579" spans="5:5" x14ac:dyDescent="0.2">
      <c r="E2579" s="87"/>
    </row>
    <row r="2580" spans="5:5" x14ac:dyDescent="0.2">
      <c r="E2580" s="87"/>
    </row>
    <row r="2581" spans="5:5" x14ac:dyDescent="0.2">
      <c r="E2581" s="87"/>
    </row>
    <row r="2582" spans="5:5" x14ac:dyDescent="0.2">
      <c r="E2582" s="87"/>
    </row>
    <row r="2583" spans="5:5" x14ac:dyDescent="0.2">
      <c r="E2583" s="87"/>
    </row>
    <row r="2584" spans="5:5" x14ac:dyDescent="0.2">
      <c r="E2584" s="87"/>
    </row>
    <row r="2585" spans="5:5" x14ac:dyDescent="0.2">
      <c r="E2585" s="87"/>
    </row>
    <row r="2586" spans="5:5" x14ac:dyDescent="0.2">
      <c r="E2586" s="87"/>
    </row>
    <row r="2587" spans="5:5" x14ac:dyDescent="0.2">
      <c r="E2587" s="87"/>
    </row>
    <row r="2588" spans="5:5" x14ac:dyDescent="0.2">
      <c r="E2588" s="87"/>
    </row>
    <row r="2589" spans="5:5" x14ac:dyDescent="0.2">
      <c r="E2589" s="87"/>
    </row>
    <row r="2590" spans="5:5" x14ac:dyDescent="0.2">
      <c r="E2590" s="87"/>
    </row>
    <row r="2591" spans="5:5" x14ac:dyDescent="0.2">
      <c r="E2591" s="87"/>
    </row>
    <row r="2592" spans="5:5" x14ac:dyDescent="0.2">
      <c r="E2592" s="87"/>
    </row>
    <row r="2593" spans="5:5" x14ac:dyDescent="0.2">
      <c r="E2593" s="87"/>
    </row>
    <row r="2594" spans="5:5" x14ac:dyDescent="0.2">
      <c r="E2594" s="87"/>
    </row>
    <row r="2595" spans="5:5" x14ac:dyDescent="0.2">
      <c r="E2595" s="87"/>
    </row>
    <row r="2596" spans="5:5" x14ac:dyDescent="0.2">
      <c r="E2596" s="87"/>
    </row>
    <row r="2597" spans="5:5" x14ac:dyDescent="0.2">
      <c r="E2597" s="87"/>
    </row>
    <row r="2598" spans="5:5" x14ac:dyDescent="0.2">
      <c r="E2598" s="87"/>
    </row>
    <row r="2599" spans="5:5" x14ac:dyDescent="0.2">
      <c r="E2599" s="87"/>
    </row>
    <row r="2600" spans="5:5" x14ac:dyDescent="0.2">
      <c r="E2600" s="87"/>
    </row>
    <row r="2601" spans="5:5" x14ac:dyDescent="0.2">
      <c r="E2601" s="87"/>
    </row>
    <row r="2602" spans="5:5" x14ac:dyDescent="0.2">
      <c r="E2602" s="87"/>
    </row>
    <row r="2603" spans="5:5" x14ac:dyDescent="0.2">
      <c r="E2603" s="87"/>
    </row>
    <row r="2604" spans="5:5" x14ac:dyDescent="0.2">
      <c r="E2604" s="87"/>
    </row>
    <row r="2605" spans="5:5" x14ac:dyDescent="0.2">
      <c r="E2605" s="87"/>
    </row>
    <row r="2606" spans="5:5" x14ac:dyDescent="0.2">
      <c r="E2606" s="87"/>
    </row>
    <row r="2607" spans="5:5" x14ac:dyDescent="0.2">
      <c r="E2607" s="87"/>
    </row>
    <row r="2608" spans="5:5" x14ac:dyDescent="0.2">
      <c r="E2608" s="87"/>
    </row>
    <row r="2609" spans="5:5" x14ac:dyDescent="0.2">
      <c r="E2609" s="87"/>
    </row>
    <row r="2610" spans="5:5" x14ac:dyDescent="0.2">
      <c r="E2610" s="87"/>
    </row>
    <row r="2611" spans="5:5" x14ac:dyDescent="0.2">
      <c r="E2611" s="87"/>
    </row>
    <row r="2612" spans="5:5" x14ac:dyDescent="0.2">
      <c r="E2612" s="87"/>
    </row>
    <row r="2613" spans="5:5" x14ac:dyDescent="0.2">
      <c r="E2613" s="87"/>
    </row>
    <row r="2614" spans="5:5" x14ac:dyDescent="0.2">
      <c r="E2614" s="87"/>
    </row>
    <row r="2615" spans="5:5" x14ac:dyDescent="0.2">
      <c r="E2615" s="87"/>
    </row>
    <row r="2616" spans="5:5" x14ac:dyDescent="0.2">
      <c r="E2616" s="87"/>
    </row>
    <row r="2617" spans="5:5" x14ac:dyDescent="0.2">
      <c r="E2617" s="87"/>
    </row>
    <row r="2618" spans="5:5" x14ac:dyDescent="0.2">
      <c r="E2618" s="87"/>
    </row>
    <row r="2619" spans="5:5" x14ac:dyDescent="0.2">
      <c r="E2619" s="87"/>
    </row>
    <row r="2620" spans="5:5" x14ac:dyDescent="0.2">
      <c r="E2620" s="87"/>
    </row>
    <row r="2621" spans="5:5" x14ac:dyDescent="0.2">
      <c r="E2621" s="87"/>
    </row>
    <row r="2622" spans="5:5" x14ac:dyDescent="0.2">
      <c r="E2622" s="87"/>
    </row>
    <row r="2623" spans="5:5" x14ac:dyDescent="0.2">
      <c r="E2623" s="87"/>
    </row>
    <row r="2624" spans="5:5" x14ac:dyDescent="0.2">
      <c r="E2624" s="87"/>
    </row>
    <row r="2625" spans="5:5" x14ac:dyDescent="0.2">
      <c r="E2625" s="87"/>
    </row>
    <row r="2626" spans="5:5" x14ac:dyDescent="0.2">
      <c r="E2626" s="87"/>
    </row>
    <row r="2627" spans="5:5" x14ac:dyDescent="0.2">
      <c r="E2627" s="87"/>
    </row>
    <row r="2628" spans="5:5" x14ac:dyDescent="0.2">
      <c r="E2628" s="87"/>
    </row>
    <row r="2629" spans="5:5" x14ac:dyDescent="0.2">
      <c r="E2629" s="87"/>
    </row>
    <row r="2630" spans="5:5" x14ac:dyDescent="0.2">
      <c r="E2630" s="87"/>
    </row>
    <row r="2631" spans="5:5" x14ac:dyDescent="0.2">
      <c r="E2631" s="87"/>
    </row>
    <row r="2632" spans="5:5" x14ac:dyDescent="0.2">
      <c r="E2632" s="87"/>
    </row>
    <row r="2633" spans="5:5" x14ac:dyDescent="0.2">
      <c r="E2633" s="87"/>
    </row>
    <row r="2634" spans="5:5" x14ac:dyDescent="0.2">
      <c r="E2634" s="87"/>
    </row>
    <row r="2635" spans="5:5" x14ac:dyDescent="0.2">
      <c r="E2635" s="87"/>
    </row>
    <row r="2636" spans="5:5" x14ac:dyDescent="0.2">
      <c r="E2636" s="87"/>
    </row>
    <row r="2637" spans="5:5" x14ac:dyDescent="0.2">
      <c r="E2637" s="87"/>
    </row>
    <row r="2638" spans="5:5" x14ac:dyDescent="0.2">
      <c r="E2638" s="87"/>
    </row>
    <row r="2639" spans="5:5" x14ac:dyDescent="0.2">
      <c r="E2639" s="87"/>
    </row>
    <row r="2640" spans="5:5" x14ac:dyDescent="0.2">
      <c r="E2640" s="87"/>
    </row>
    <row r="2641" spans="5:5" x14ac:dyDescent="0.2">
      <c r="E2641" s="87"/>
    </row>
    <row r="2642" spans="5:5" x14ac:dyDescent="0.2">
      <c r="E2642" s="87"/>
    </row>
    <row r="2643" spans="5:5" x14ac:dyDescent="0.2">
      <c r="E2643" s="87"/>
    </row>
    <row r="2644" spans="5:5" x14ac:dyDescent="0.2">
      <c r="E2644" s="87"/>
    </row>
    <row r="2645" spans="5:5" x14ac:dyDescent="0.2">
      <c r="E2645" s="87"/>
    </row>
    <row r="2646" spans="5:5" x14ac:dyDescent="0.2">
      <c r="E2646" s="87"/>
    </row>
    <row r="2647" spans="5:5" x14ac:dyDescent="0.2">
      <c r="E2647" s="87"/>
    </row>
    <row r="2648" spans="5:5" x14ac:dyDescent="0.2">
      <c r="E2648" s="87"/>
    </row>
    <row r="2649" spans="5:5" x14ac:dyDescent="0.2">
      <c r="E2649" s="87"/>
    </row>
    <row r="2650" spans="5:5" x14ac:dyDescent="0.2">
      <c r="E2650" s="87"/>
    </row>
    <row r="2651" spans="5:5" x14ac:dyDescent="0.2">
      <c r="E2651" s="87"/>
    </row>
    <row r="2652" spans="5:5" x14ac:dyDescent="0.2">
      <c r="E2652" s="87"/>
    </row>
    <row r="2653" spans="5:5" x14ac:dyDescent="0.2">
      <c r="E2653" s="87"/>
    </row>
    <row r="2654" spans="5:5" x14ac:dyDescent="0.2">
      <c r="E2654" s="87"/>
    </row>
    <row r="2655" spans="5:5" x14ac:dyDescent="0.2">
      <c r="E2655" s="87"/>
    </row>
    <row r="2656" spans="5:5" x14ac:dyDescent="0.2">
      <c r="E2656" s="87"/>
    </row>
    <row r="2657" spans="5:5" x14ac:dyDescent="0.2">
      <c r="E2657" s="87"/>
    </row>
    <row r="2658" spans="5:5" x14ac:dyDescent="0.2">
      <c r="E2658" s="87"/>
    </row>
    <row r="2659" spans="5:5" x14ac:dyDescent="0.2">
      <c r="E2659" s="87"/>
    </row>
    <row r="2660" spans="5:5" x14ac:dyDescent="0.2">
      <c r="E2660" s="87"/>
    </row>
    <row r="2661" spans="5:5" x14ac:dyDescent="0.2">
      <c r="E2661" s="87"/>
    </row>
    <row r="2662" spans="5:5" x14ac:dyDescent="0.2">
      <c r="E2662" s="87"/>
    </row>
    <row r="2663" spans="5:5" x14ac:dyDescent="0.2">
      <c r="E2663" s="87"/>
    </row>
    <row r="2664" spans="5:5" x14ac:dyDescent="0.2">
      <c r="E2664" s="87"/>
    </row>
    <row r="2665" spans="5:5" x14ac:dyDescent="0.2">
      <c r="E2665" s="87"/>
    </row>
    <row r="2666" spans="5:5" x14ac:dyDescent="0.2">
      <c r="E2666" s="87"/>
    </row>
    <row r="2667" spans="5:5" x14ac:dyDescent="0.2">
      <c r="E2667" s="87"/>
    </row>
    <row r="2668" spans="5:5" x14ac:dyDescent="0.2">
      <c r="E2668" s="87"/>
    </row>
    <row r="2669" spans="5:5" x14ac:dyDescent="0.2">
      <c r="E2669" s="87"/>
    </row>
    <row r="2670" spans="5:5" x14ac:dyDescent="0.2">
      <c r="E2670" s="87"/>
    </row>
    <row r="2671" spans="5:5" x14ac:dyDescent="0.2">
      <c r="E2671" s="87"/>
    </row>
    <row r="2672" spans="5:5" x14ac:dyDescent="0.2">
      <c r="E2672" s="87"/>
    </row>
    <row r="2673" spans="5:5" x14ac:dyDescent="0.2">
      <c r="E2673" s="87"/>
    </row>
    <row r="2674" spans="5:5" x14ac:dyDescent="0.2">
      <c r="E2674" s="87"/>
    </row>
    <row r="2675" spans="5:5" x14ac:dyDescent="0.2">
      <c r="E2675" s="87"/>
    </row>
    <row r="2676" spans="5:5" x14ac:dyDescent="0.2">
      <c r="E2676" s="87"/>
    </row>
    <row r="2677" spans="5:5" x14ac:dyDescent="0.2">
      <c r="E2677" s="87"/>
    </row>
    <row r="2678" spans="5:5" x14ac:dyDescent="0.2">
      <c r="E2678" s="87"/>
    </row>
    <row r="2679" spans="5:5" x14ac:dyDescent="0.2">
      <c r="E2679" s="87"/>
    </row>
    <row r="2680" spans="5:5" x14ac:dyDescent="0.2">
      <c r="E2680" s="87"/>
    </row>
    <row r="2681" spans="5:5" x14ac:dyDescent="0.2">
      <c r="E2681" s="87"/>
    </row>
    <row r="2682" spans="5:5" x14ac:dyDescent="0.2">
      <c r="E2682" s="87"/>
    </row>
    <row r="2683" spans="5:5" x14ac:dyDescent="0.2">
      <c r="E2683" s="87"/>
    </row>
    <row r="2684" spans="5:5" x14ac:dyDescent="0.2">
      <c r="E2684" s="87"/>
    </row>
    <row r="2685" spans="5:5" x14ac:dyDescent="0.2">
      <c r="E2685" s="87"/>
    </row>
    <row r="2686" spans="5:5" x14ac:dyDescent="0.2">
      <c r="E2686" s="87"/>
    </row>
    <row r="2687" spans="5:5" x14ac:dyDescent="0.2">
      <c r="E2687" s="87"/>
    </row>
    <row r="2688" spans="5:5" x14ac:dyDescent="0.2">
      <c r="E2688" s="87"/>
    </row>
    <row r="2689" spans="5:5" x14ac:dyDescent="0.2">
      <c r="E2689" s="87"/>
    </row>
    <row r="2690" spans="5:5" x14ac:dyDescent="0.2">
      <c r="E2690" s="87"/>
    </row>
    <row r="2691" spans="5:5" x14ac:dyDescent="0.2">
      <c r="E2691" s="87"/>
    </row>
    <row r="2692" spans="5:5" x14ac:dyDescent="0.2">
      <c r="E2692" s="87"/>
    </row>
    <row r="2693" spans="5:5" x14ac:dyDescent="0.2">
      <c r="E2693" s="87"/>
    </row>
    <row r="2694" spans="5:5" x14ac:dyDescent="0.2">
      <c r="E2694" s="87"/>
    </row>
    <row r="2695" spans="5:5" x14ac:dyDescent="0.2">
      <c r="E2695" s="87"/>
    </row>
    <row r="2696" spans="5:5" x14ac:dyDescent="0.2">
      <c r="E2696" s="87"/>
    </row>
    <row r="2697" spans="5:5" x14ac:dyDescent="0.2">
      <c r="E2697" s="87"/>
    </row>
    <row r="2698" spans="5:5" x14ac:dyDescent="0.2">
      <c r="E2698" s="87"/>
    </row>
    <row r="2699" spans="5:5" x14ac:dyDescent="0.2">
      <c r="E2699" s="87"/>
    </row>
    <row r="2700" spans="5:5" x14ac:dyDescent="0.2">
      <c r="E2700" s="87"/>
    </row>
    <row r="2701" spans="5:5" x14ac:dyDescent="0.2">
      <c r="E2701" s="87"/>
    </row>
    <row r="2702" spans="5:5" x14ac:dyDescent="0.2">
      <c r="E2702" s="87"/>
    </row>
    <row r="2703" spans="5:5" x14ac:dyDescent="0.2">
      <c r="E2703" s="87"/>
    </row>
    <row r="2704" spans="5:5" x14ac:dyDescent="0.2">
      <c r="E2704" s="87"/>
    </row>
    <row r="2705" spans="5:5" x14ac:dyDescent="0.2">
      <c r="E2705" s="87"/>
    </row>
    <row r="2706" spans="5:5" x14ac:dyDescent="0.2">
      <c r="E2706" s="87"/>
    </row>
    <row r="2707" spans="5:5" x14ac:dyDescent="0.2">
      <c r="E2707" s="87"/>
    </row>
    <row r="2708" spans="5:5" x14ac:dyDescent="0.2">
      <c r="E2708" s="87"/>
    </row>
    <row r="2709" spans="5:5" x14ac:dyDescent="0.2">
      <c r="E2709" s="87"/>
    </row>
    <row r="2710" spans="5:5" x14ac:dyDescent="0.2">
      <c r="E2710" s="87"/>
    </row>
    <row r="2711" spans="5:5" x14ac:dyDescent="0.2">
      <c r="E2711" s="87"/>
    </row>
    <row r="2712" spans="5:5" x14ac:dyDescent="0.2">
      <c r="E2712" s="87"/>
    </row>
    <row r="2713" spans="5:5" x14ac:dyDescent="0.2">
      <c r="E2713" s="87"/>
    </row>
    <row r="2714" spans="5:5" x14ac:dyDescent="0.2">
      <c r="E2714" s="87"/>
    </row>
    <row r="2715" spans="5:5" x14ac:dyDescent="0.2">
      <c r="E2715" s="87"/>
    </row>
    <row r="2716" spans="5:5" x14ac:dyDescent="0.2">
      <c r="E2716" s="87"/>
    </row>
    <row r="2717" spans="5:5" x14ac:dyDescent="0.2">
      <c r="E2717" s="87"/>
    </row>
    <row r="2718" spans="5:5" x14ac:dyDescent="0.2">
      <c r="E2718" s="87"/>
    </row>
    <row r="2719" spans="5:5" x14ac:dyDescent="0.2">
      <c r="E2719" s="87"/>
    </row>
    <row r="2720" spans="5:5" x14ac:dyDescent="0.2">
      <c r="E2720" s="87"/>
    </row>
    <row r="2721" spans="5:5" x14ac:dyDescent="0.2">
      <c r="E2721" s="87"/>
    </row>
    <row r="2722" spans="5:5" x14ac:dyDescent="0.2">
      <c r="E2722" s="87"/>
    </row>
    <row r="2723" spans="5:5" x14ac:dyDescent="0.2">
      <c r="E2723" s="87"/>
    </row>
    <row r="2724" spans="5:5" x14ac:dyDescent="0.2">
      <c r="E2724" s="87"/>
    </row>
    <row r="2725" spans="5:5" x14ac:dyDescent="0.2">
      <c r="E2725" s="87"/>
    </row>
    <row r="2726" spans="5:5" x14ac:dyDescent="0.2">
      <c r="E2726" s="87"/>
    </row>
    <row r="2727" spans="5:5" x14ac:dyDescent="0.2">
      <c r="E2727" s="87"/>
    </row>
    <row r="2728" spans="5:5" x14ac:dyDescent="0.2">
      <c r="E2728" s="87"/>
    </row>
    <row r="2729" spans="5:5" x14ac:dyDescent="0.2">
      <c r="E2729" s="87"/>
    </row>
    <row r="2730" spans="5:5" x14ac:dyDescent="0.2">
      <c r="E2730" s="87"/>
    </row>
    <row r="2731" spans="5:5" x14ac:dyDescent="0.2">
      <c r="E2731" s="87"/>
    </row>
    <row r="2732" spans="5:5" x14ac:dyDescent="0.2">
      <c r="E2732" s="87"/>
    </row>
    <row r="2733" spans="5:5" x14ac:dyDescent="0.2">
      <c r="E2733" s="87"/>
    </row>
    <row r="2734" spans="5:5" x14ac:dyDescent="0.2">
      <c r="E2734" s="87"/>
    </row>
    <row r="2735" spans="5:5" x14ac:dyDescent="0.2">
      <c r="E2735" s="87"/>
    </row>
    <row r="2736" spans="5:5" x14ac:dyDescent="0.2">
      <c r="E2736" s="87"/>
    </row>
    <row r="2737" spans="5:5" x14ac:dyDescent="0.2">
      <c r="E2737" s="87"/>
    </row>
    <row r="2738" spans="5:5" x14ac:dyDescent="0.2">
      <c r="E2738" s="87"/>
    </row>
    <row r="2739" spans="5:5" x14ac:dyDescent="0.2">
      <c r="E2739" s="87"/>
    </row>
    <row r="2740" spans="5:5" x14ac:dyDescent="0.2">
      <c r="E2740" s="87"/>
    </row>
    <row r="2741" spans="5:5" x14ac:dyDescent="0.2">
      <c r="E2741" s="87"/>
    </row>
    <row r="2742" spans="5:5" x14ac:dyDescent="0.2">
      <c r="E2742" s="87"/>
    </row>
    <row r="2743" spans="5:5" x14ac:dyDescent="0.2">
      <c r="E2743" s="87"/>
    </row>
    <row r="2744" spans="5:5" x14ac:dyDescent="0.2">
      <c r="E2744" s="87"/>
    </row>
    <row r="2745" spans="5:5" x14ac:dyDescent="0.2">
      <c r="E2745" s="87"/>
    </row>
    <row r="2746" spans="5:5" x14ac:dyDescent="0.2">
      <c r="E2746" s="87"/>
    </row>
    <row r="2747" spans="5:5" x14ac:dyDescent="0.2">
      <c r="E2747" s="87"/>
    </row>
    <row r="2748" spans="5:5" x14ac:dyDescent="0.2">
      <c r="E2748" s="87"/>
    </row>
    <row r="2749" spans="5:5" x14ac:dyDescent="0.2">
      <c r="E2749" s="87"/>
    </row>
    <row r="2750" spans="5:5" x14ac:dyDescent="0.2">
      <c r="E2750" s="87"/>
    </row>
    <row r="2751" spans="5:5" x14ac:dyDescent="0.2">
      <c r="E2751" s="87"/>
    </row>
    <row r="2752" spans="5:5" x14ac:dyDescent="0.2">
      <c r="E2752" s="87"/>
    </row>
    <row r="2753" spans="5:5" x14ac:dyDescent="0.2">
      <c r="E2753" s="87"/>
    </row>
    <row r="2754" spans="5:5" x14ac:dyDescent="0.2">
      <c r="E2754" s="87"/>
    </row>
    <row r="2755" spans="5:5" x14ac:dyDescent="0.2">
      <c r="E2755" s="87"/>
    </row>
    <row r="2756" spans="5:5" x14ac:dyDescent="0.2">
      <c r="E2756" s="87"/>
    </row>
    <row r="2757" spans="5:5" x14ac:dyDescent="0.2">
      <c r="E2757" s="87"/>
    </row>
    <row r="2758" spans="5:5" x14ac:dyDescent="0.2">
      <c r="E2758" s="87"/>
    </row>
    <row r="2759" spans="5:5" x14ac:dyDescent="0.2">
      <c r="E2759" s="87"/>
    </row>
    <row r="2760" spans="5:5" x14ac:dyDescent="0.2">
      <c r="E2760" s="87"/>
    </row>
    <row r="2761" spans="5:5" x14ac:dyDescent="0.2">
      <c r="E2761" s="87"/>
    </row>
    <row r="2762" spans="5:5" x14ac:dyDescent="0.2">
      <c r="E2762" s="87"/>
    </row>
    <row r="2763" spans="5:5" x14ac:dyDescent="0.2">
      <c r="E2763" s="87"/>
    </row>
    <row r="2764" spans="5:5" x14ac:dyDescent="0.2">
      <c r="E2764" s="87"/>
    </row>
    <row r="2765" spans="5:5" x14ac:dyDescent="0.2">
      <c r="E2765" s="87"/>
    </row>
    <row r="2766" spans="5:5" x14ac:dyDescent="0.2">
      <c r="E2766" s="87"/>
    </row>
    <row r="2767" spans="5:5" x14ac:dyDescent="0.2">
      <c r="E2767" s="87"/>
    </row>
    <row r="2768" spans="5:5" x14ac:dyDescent="0.2">
      <c r="E2768" s="87"/>
    </row>
    <row r="2769" spans="5:5" x14ac:dyDescent="0.2">
      <c r="E2769" s="87"/>
    </row>
    <row r="2770" spans="5:5" x14ac:dyDescent="0.2">
      <c r="E2770" s="87"/>
    </row>
    <row r="2771" spans="5:5" x14ac:dyDescent="0.2">
      <c r="E2771" s="87"/>
    </row>
    <row r="2772" spans="5:5" x14ac:dyDescent="0.2">
      <c r="E2772" s="87"/>
    </row>
    <row r="2773" spans="5:5" x14ac:dyDescent="0.2">
      <c r="E2773" s="87"/>
    </row>
    <row r="2774" spans="5:5" x14ac:dyDescent="0.2">
      <c r="E2774" s="87"/>
    </row>
    <row r="2775" spans="5:5" x14ac:dyDescent="0.2">
      <c r="E2775" s="87"/>
    </row>
    <row r="2776" spans="5:5" x14ac:dyDescent="0.2">
      <c r="E2776" s="87"/>
    </row>
    <row r="2777" spans="5:5" x14ac:dyDescent="0.2">
      <c r="E2777" s="87"/>
    </row>
    <row r="2778" spans="5:5" x14ac:dyDescent="0.2">
      <c r="E2778" s="87"/>
    </row>
    <row r="2779" spans="5:5" x14ac:dyDescent="0.2">
      <c r="E2779" s="87"/>
    </row>
    <row r="2780" spans="5:5" x14ac:dyDescent="0.2">
      <c r="E2780" s="87"/>
    </row>
    <row r="2781" spans="5:5" x14ac:dyDescent="0.2">
      <c r="E2781" s="87"/>
    </row>
    <row r="2782" spans="5:5" x14ac:dyDescent="0.2">
      <c r="E2782" s="87"/>
    </row>
    <row r="2783" spans="5:5" x14ac:dyDescent="0.2">
      <c r="E2783" s="87"/>
    </row>
    <row r="2784" spans="5:5" x14ac:dyDescent="0.2">
      <c r="E2784" s="87"/>
    </row>
    <row r="2785" spans="5:5" x14ac:dyDescent="0.2">
      <c r="E2785" s="87"/>
    </row>
    <row r="2786" spans="5:5" x14ac:dyDescent="0.2">
      <c r="E2786" s="87"/>
    </row>
    <row r="2787" spans="5:5" x14ac:dyDescent="0.2">
      <c r="E2787" s="87"/>
    </row>
    <row r="2788" spans="5:5" x14ac:dyDescent="0.2">
      <c r="E2788" s="87"/>
    </row>
    <row r="2789" spans="5:5" x14ac:dyDescent="0.2">
      <c r="E2789" s="87"/>
    </row>
    <row r="2790" spans="5:5" x14ac:dyDescent="0.2">
      <c r="E2790" s="87"/>
    </row>
    <row r="2791" spans="5:5" x14ac:dyDescent="0.2">
      <c r="E2791" s="87"/>
    </row>
    <row r="2792" spans="5:5" x14ac:dyDescent="0.2">
      <c r="E2792" s="87"/>
    </row>
    <row r="2793" spans="5:5" x14ac:dyDescent="0.2">
      <c r="E2793" s="87"/>
    </row>
    <row r="2794" spans="5:5" x14ac:dyDescent="0.2">
      <c r="E2794" s="87"/>
    </row>
    <row r="2795" spans="5:5" x14ac:dyDescent="0.2">
      <c r="E2795" s="87"/>
    </row>
    <row r="2796" spans="5:5" x14ac:dyDescent="0.2">
      <c r="E2796" s="87"/>
    </row>
    <row r="2797" spans="5:5" x14ac:dyDescent="0.2">
      <c r="E2797" s="87"/>
    </row>
    <row r="2798" spans="5:5" x14ac:dyDescent="0.2">
      <c r="E2798" s="87"/>
    </row>
    <row r="2799" spans="5:5" x14ac:dyDescent="0.2">
      <c r="E2799" s="87"/>
    </row>
    <row r="2800" spans="5:5" x14ac:dyDescent="0.2">
      <c r="E2800" s="87"/>
    </row>
    <row r="2801" spans="5:5" x14ac:dyDescent="0.2">
      <c r="E2801" s="87"/>
    </row>
    <row r="2802" spans="5:5" x14ac:dyDescent="0.2">
      <c r="E2802" s="87"/>
    </row>
    <row r="2803" spans="5:5" x14ac:dyDescent="0.2">
      <c r="E2803" s="87"/>
    </row>
    <row r="2804" spans="5:5" x14ac:dyDescent="0.2">
      <c r="E2804" s="87"/>
    </row>
    <row r="2805" spans="5:5" x14ac:dyDescent="0.2">
      <c r="E2805" s="87"/>
    </row>
    <row r="2806" spans="5:5" x14ac:dyDescent="0.2">
      <c r="E2806" s="87"/>
    </row>
    <row r="2807" spans="5:5" x14ac:dyDescent="0.2">
      <c r="E2807" s="87"/>
    </row>
    <row r="2808" spans="5:5" x14ac:dyDescent="0.2">
      <c r="E2808" s="87"/>
    </row>
    <row r="2809" spans="5:5" x14ac:dyDescent="0.2">
      <c r="E2809" s="87"/>
    </row>
    <row r="2810" spans="5:5" x14ac:dyDescent="0.2">
      <c r="E2810" s="87"/>
    </row>
    <row r="2811" spans="5:5" x14ac:dyDescent="0.2">
      <c r="E2811" s="87"/>
    </row>
    <row r="2812" spans="5:5" x14ac:dyDescent="0.2">
      <c r="E2812" s="87"/>
    </row>
    <row r="2813" spans="5:5" x14ac:dyDescent="0.2">
      <c r="E2813" s="87"/>
    </row>
    <row r="2814" spans="5:5" x14ac:dyDescent="0.2">
      <c r="E2814" s="87"/>
    </row>
    <row r="2815" spans="5:5" x14ac:dyDescent="0.2">
      <c r="E2815" s="87"/>
    </row>
    <row r="2816" spans="5:5" x14ac:dyDescent="0.2">
      <c r="E2816" s="87"/>
    </row>
    <row r="2817" spans="5:5" x14ac:dyDescent="0.2">
      <c r="E2817" s="87"/>
    </row>
    <row r="2818" spans="5:5" x14ac:dyDescent="0.2">
      <c r="E2818" s="87"/>
    </row>
    <row r="2819" spans="5:5" x14ac:dyDescent="0.2">
      <c r="E2819" s="87"/>
    </row>
    <row r="2820" spans="5:5" x14ac:dyDescent="0.2">
      <c r="E2820" s="87"/>
    </row>
    <row r="2821" spans="5:5" x14ac:dyDescent="0.2">
      <c r="E2821" s="87"/>
    </row>
    <row r="2822" spans="5:5" x14ac:dyDescent="0.2">
      <c r="E2822" s="87"/>
    </row>
    <row r="2823" spans="5:5" x14ac:dyDescent="0.2">
      <c r="E2823" s="87"/>
    </row>
    <row r="2824" spans="5:5" x14ac:dyDescent="0.2">
      <c r="E2824" s="87"/>
    </row>
    <row r="2825" spans="5:5" x14ac:dyDescent="0.2">
      <c r="E2825" s="87"/>
    </row>
    <row r="2826" spans="5:5" x14ac:dyDescent="0.2">
      <c r="E2826" s="87"/>
    </row>
    <row r="2827" spans="5:5" x14ac:dyDescent="0.2">
      <c r="E2827" s="87"/>
    </row>
    <row r="2828" spans="5:5" x14ac:dyDescent="0.2">
      <c r="E2828" s="87"/>
    </row>
    <row r="2829" spans="5:5" x14ac:dyDescent="0.2">
      <c r="E2829" s="87"/>
    </row>
    <row r="2830" spans="5:5" x14ac:dyDescent="0.2">
      <c r="E2830" s="87"/>
    </row>
    <row r="2831" spans="5:5" x14ac:dyDescent="0.2">
      <c r="E2831" s="87"/>
    </row>
    <row r="2832" spans="5:5" x14ac:dyDescent="0.2">
      <c r="E2832" s="87"/>
    </row>
    <row r="2833" spans="5:5" x14ac:dyDescent="0.2">
      <c r="E2833" s="87"/>
    </row>
    <row r="2834" spans="5:5" x14ac:dyDescent="0.2">
      <c r="E2834" s="87"/>
    </row>
    <row r="2835" spans="5:5" x14ac:dyDescent="0.2">
      <c r="E2835" s="87"/>
    </row>
    <row r="2836" spans="5:5" x14ac:dyDescent="0.2">
      <c r="E2836" s="87"/>
    </row>
    <row r="2837" spans="5:5" x14ac:dyDescent="0.2">
      <c r="E2837" s="87"/>
    </row>
    <row r="2838" spans="5:5" x14ac:dyDescent="0.2">
      <c r="E2838" s="87"/>
    </row>
    <row r="2839" spans="5:5" x14ac:dyDescent="0.2">
      <c r="E2839" s="87"/>
    </row>
    <row r="2840" spans="5:5" x14ac:dyDescent="0.2">
      <c r="E2840" s="87"/>
    </row>
    <row r="2841" spans="5:5" x14ac:dyDescent="0.2">
      <c r="E2841" s="87"/>
    </row>
    <row r="2842" spans="5:5" x14ac:dyDescent="0.2">
      <c r="E2842" s="87"/>
    </row>
    <row r="2843" spans="5:5" x14ac:dyDescent="0.2">
      <c r="E2843" s="87"/>
    </row>
    <row r="2844" spans="5:5" x14ac:dyDescent="0.2">
      <c r="E2844" s="87"/>
    </row>
    <row r="2845" spans="5:5" x14ac:dyDescent="0.2">
      <c r="E2845" s="87"/>
    </row>
    <row r="2846" spans="5:5" x14ac:dyDescent="0.2">
      <c r="E2846" s="87"/>
    </row>
    <row r="2847" spans="5:5" x14ac:dyDescent="0.2">
      <c r="E2847" s="87"/>
    </row>
    <row r="2848" spans="5:5" x14ac:dyDescent="0.2">
      <c r="E2848" s="87"/>
    </row>
    <row r="2849" spans="5:5" x14ac:dyDescent="0.2">
      <c r="E2849" s="87"/>
    </row>
    <row r="2850" spans="5:5" x14ac:dyDescent="0.2">
      <c r="E2850" s="87"/>
    </row>
    <row r="2851" spans="5:5" x14ac:dyDescent="0.2">
      <c r="E2851" s="87"/>
    </row>
    <row r="2852" spans="5:5" x14ac:dyDescent="0.2">
      <c r="E2852" s="87"/>
    </row>
    <row r="2853" spans="5:5" x14ac:dyDescent="0.2">
      <c r="E2853" s="87"/>
    </row>
    <row r="2854" spans="5:5" x14ac:dyDescent="0.2">
      <c r="E2854" s="87"/>
    </row>
    <row r="2855" spans="5:5" x14ac:dyDescent="0.2">
      <c r="E2855" s="87"/>
    </row>
    <row r="2856" spans="5:5" x14ac:dyDescent="0.2">
      <c r="E2856" s="87"/>
    </row>
    <row r="2857" spans="5:5" x14ac:dyDescent="0.2">
      <c r="E2857" s="87"/>
    </row>
    <row r="2858" spans="5:5" x14ac:dyDescent="0.2">
      <c r="E2858" s="87"/>
    </row>
    <row r="2859" spans="5:5" x14ac:dyDescent="0.2">
      <c r="E2859" s="87"/>
    </row>
    <row r="2860" spans="5:5" x14ac:dyDescent="0.2">
      <c r="E2860" s="87"/>
    </row>
    <row r="2861" spans="5:5" x14ac:dyDescent="0.2">
      <c r="E2861" s="87"/>
    </row>
    <row r="2862" spans="5:5" x14ac:dyDescent="0.2">
      <c r="E2862" s="87"/>
    </row>
    <row r="2863" spans="5:5" x14ac:dyDescent="0.2">
      <c r="E2863" s="87"/>
    </row>
    <row r="2864" spans="5:5" x14ac:dyDescent="0.2">
      <c r="E2864" s="87"/>
    </row>
    <row r="2865" spans="5:5" x14ac:dyDescent="0.2">
      <c r="E2865" s="87"/>
    </row>
    <row r="2866" spans="5:5" x14ac:dyDescent="0.2">
      <c r="E2866" s="87"/>
    </row>
    <row r="2867" spans="5:5" x14ac:dyDescent="0.2">
      <c r="E2867" s="87"/>
    </row>
    <row r="2868" spans="5:5" x14ac:dyDescent="0.2">
      <c r="E2868" s="87"/>
    </row>
    <row r="2869" spans="5:5" x14ac:dyDescent="0.2">
      <c r="E2869" s="87"/>
    </row>
    <row r="2870" spans="5:5" x14ac:dyDescent="0.2">
      <c r="E2870" s="87"/>
    </row>
    <row r="2871" spans="5:5" x14ac:dyDescent="0.2">
      <c r="E2871" s="87"/>
    </row>
    <row r="2872" spans="5:5" x14ac:dyDescent="0.2">
      <c r="E2872" s="87"/>
    </row>
    <row r="2873" spans="5:5" x14ac:dyDescent="0.2">
      <c r="E2873" s="87"/>
    </row>
    <row r="2874" spans="5:5" x14ac:dyDescent="0.2">
      <c r="E2874" s="87"/>
    </row>
    <row r="2875" spans="5:5" x14ac:dyDescent="0.2">
      <c r="E2875" s="87"/>
    </row>
    <row r="2876" spans="5:5" x14ac:dyDescent="0.2">
      <c r="E2876" s="87"/>
    </row>
    <row r="2877" spans="5:5" x14ac:dyDescent="0.2">
      <c r="E2877" s="87"/>
    </row>
    <row r="2878" spans="5:5" x14ac:dyDescent="0.2">
      <c r="E2878" s="87"/>
    </row>
    <row r="2879" spans="5:5" x14ac:dyDescent="0.2">
      <c r="E2879" s="87"/>
    </row>
    <row r="2880" spans="5:5" x14ac:dyDescent="0.2">
      <c r="E2880" s="87"/>
    </row>
    <row r="2881" spans="5:5" x14ac:dyDescent="0.2">
      <c r="E2881" s="87"/>
    </row>
    <row r="2882" spans="5:5" x14ac:dyDescent="0.2">
      <c r="E2882" s="87"/>
    </row>
    <row r="2883" spans="5:5" x14ac:dyDescent="0.2">
      <c r="E2883" s="87"/>
    </row>
    <row r="2884" spans="5:5" x14ac:dyDescent="0.2">
      <c r="E2884" s="87"/>
    </row>
    <row r="2885" spans="5:5" x14ac:dyDescent="0.2">
      <c r="E2885" s="87"/>
    </row>
    <row r="2886" spans="5:5" x14ac:dyDescent="0.2">
      <c r="E2886" s="87"/>
    </row>
    <row r="2887" spans="5:5" x14ac:dyDescent="0.2">
      <c r="E2887" s="87"/>
    </row>
    <row r="2888" spans="5:5" x14ac:dyDescent="0.2">
      <c r="E2888" s="87"/>
    </row>
    <row r="2889" spans="5:5" x14ac:dyDescent="0.2">
      <c r="E2889" s="87"/>
    </row>
    <row r="2890" spans="5:5" x14ac:dyDescent="0.2">
      <c r="E2890" s="87"/>
    </row>
    <row r="2891" spans="5:5" x14ac:dyDescent="0.2">
      <c r="E2891" s="87"/>
    </row>
    <row r="2892" spans="5:5" x14ac:dyDescent="0.2">
      <c r="E2892" s="87"/>
    </row>
    <row r="2893" spans="5:5" x14ac:dyDescent="0.2">
      <c r="E2893" s="87"/>
    </row>
    <row r="2894" spans="5:5" x14ac:dyDescent="0.2">
      <c r="E2894" s="87"/>
    </row>
    <row r="2895" spans="5:5" x14ac:dyDescent="0.2">
      <c r="E2895" s="87"/>
    </row>
    <row r="2896" spans="5:5" x14ac:dyDescent="0.2">
      <c r="E2896" s="87"/>
    </row>
    <row r="2897" spans="5:5" x14ac:dyDescent="0.2">
      <c r="E2897" s="87"/>
    </row>
    <row r="2898" spans="5:5" x14ac:dyDescent="0.2">
      <c r="E2898" s="87"/>
    </row>
    <row r="2899" spans="5:5" x14ac:dyDescent="0.2">
      <c r="E2899" s="87"/>
    </row>
    <row r="2900" spans="5:5" x14ac:dyDescent="0.2">
      <c r="E2900" s="87"/>
    </row>
    <row r="2901" spans="5:5" x14ac:dyDescent="0.2">
      <c r="E2901" s="87"/>
    </row>
    <row r="2902" spans="5:5" x14ac:dyDescent="0.2">
      <c r="E2902" s="87"/>
    </row>
    <row r="2903" spans="5:5" x14ac:dyDescent="0.2">
      <c r="E2903" s="87"/>
    </row>
    <row r="2904" spans="5:5" x14ac:dyDescent="0.2">
      <c r="E2904" s="87"/>
    </row>
    <row r="2905" spans="5:5" x14ac:dyDescent="0.2">
      <c r="E2905" s="87"/>
    </row>
    <row r="2906" spans="5:5" x14ac:dyDescent="0.2">
      <c r="E2906" s="87"/>
    </row>
    <row r="2907" spans="5:5" x14ac:dyDescent="0.2">
      <c r="E2907" s="87"/>
    </row>
    <row r="2908" spans="5:5" x14ac:dyDescent="0.2">
      <c r="E2908" s="87"/>
    </row>
    <row r="2909" spans="5:5" x14ac:dyDescent="0.2">
      <c r="E2909" s="87"/>
    </row>
    <row r="2910" spans="5:5" x14ac:dyDescent="0.2">
      <c r="E2910" s="87"/>
    </row>
    <row r="2911" spans="5:5" x14ac:dyDescent="0.2">
      <c r="E2911" s="87"/>
    </row>
    <row r="2912" spans="5:5" x14ac:dyDescent="0.2">
      <c r="E2912" s="87"/>
    </row>
    <row r="2913" spans="5:5" x14ac:dyDescent="0.2">
      <c r="E2913" s="87"/>
    </row>
    <row r="2914" spans="5:5" x14ac:dyDescent="0.2">
      <c r="E2914" s="87"/>
    </row>
    <row r="2915" spans="5:5" x14ac:dyDescent="0.2">
      <c r="E2915" s="87"/>
    </row>
    <row r="2916" spans="5:5" x14ac:dyDescent="0.2">
      <c r="E2916" s="87"/>
    </row>
    <row r="2917" spans="5:5" x14ac:dyDescent="0.2">
      <c r="E2917" s="87"/>
    </row>
    <row r="2918" spans="5:5" x14ac:dyDescent="0.2">
      <c r="E2918" s="87"/>
    </row>
    <row r="2919" spans="5:5" x14ac:dyDescent="0.2">
      <c r="E2919" s="87"/>
    </row>
    <row r="2920" spans="5:5" x14ac:dyDescent="0.2">
      <c r="E2920" s="87"/>
    </row>
    <row r="2921" spans="5:5" x14ac:dyDescent="0.2">
      <c r="E2921" s="87"/>
    </row>
    <row r="2922" spans="5:5" x14ac:dyDescent="0.2">
      <c r="E2922" s="87"/>
    </row>
    <row r="2923" spans="5:5" x14ac:dyDescent="0.2">
      <c r="E2923" s="87"/>
    </row>
    <row r="2924" spans="5:5" x14ac:dyDescent="0.2">
      <c r="E2924" s="87"/>
    </row>
    <row r="2925" spans="5:5" x14ac:dyDescent="0.2">
      <c r="E2925" s="87"/>
    </row>
    <row r="2926" spans="5:5" x14ac:dyDescent="0.2">
      <c r="E2926" s="87"/>
    </row>
    <row r="2927" spans="5:5" x14ac:dyDescent="0.2">
      <c r="E2927" s="87"/>
    </row>
    <row r="2928" spans="5:5" x14ac:dyDescent="0.2">
      <c r="E2928" s="87"/>
    </row>
    <row r="2929" spans="5:5" x14ac:dyDescent="0.2">
      <c r="E2929" s="87"/>
    </row>
    <row r="2930" spans="5:5" x14ac:dyDescent="0.2">
      <c r="E2930" s="87"/>
    </row>
    <row r="2931" spans="5:5" x14ac:dyDescent="0.2">
      <c r="E2931" s="87"/>
    </row>
    <row r="2932" spans="5:5" x14ac:dyDescent="0.2">
      <c r="E2932" s="87"/>
    </row>
    <row r="2933" spans="5:5" x14ac:dyDescent="0.2">
      <c r="E2933" s="87"/>
    </row>
    <row r="2934" spans="5:5" x14ac:dyDescent="0.2">
      <c r="E2934" s="87"/>
    </row>
    <row r="2935" spans="5:5" x14ac:dyDescent="0.2">
      <c r="E2935" s="87"/>
    </row>
    <row r="2936" spans="5:5" x14ac:dyDescent="0.2">
      <c r="E2936" s="87"/>
    </row>
    <row r="2937" spans="5:5" x14ac:dyDescent="0.2">
      <c r="E2937" s="87"/>
    </row>
    <row r="2938" spans="5:5" x14ac:dyDescent="0.2">
      <c r="E2938" s="87"/>
    </row>
    <row r="2939" spans="5:5" x14ac:dyDescent="0.2">
      <c r="E2939" s="87"/>
    </row>
    <row r="2940" spans="5:5" x14ac:dyDescent="0.2">
      <c r="E2940" s="87"/>
    </row>
    <row r="2941" spans="5:5" x14ac:dyDescent="0.2">
      <c r="E2941" s="87"/>
    </row>
    <row r="2942" spans="5:5" x14ac:dyDescent="0.2">
      <c r="E2942" s="87"/>
    </row>
    <row r="2943" spans="5:5" x14ac:dyDescent="0.2">
      <c r="E2943" s="87"/>
    </row>
    <row r="2944" spans="5:5" x14ac:dyDescent="0.2">
      <c r="E2944" s="87"/>
    </row>
    <row r="2945" spans="5:5" x14ac:dyDescent="0.2">
      <c r="E2945" s="87"/>
    </row>
    <row r="2946" spans="5:5" x14ac:dyDescent="0.2">
      <c r="E2946" s="87"/>
    </row>
    <row r="2947" spans="5:5" x14ac:dyDescent="0.2">
      <c r="E2947" s="87"/>
    </row>
    <row r="2948" spans="5:5" x14ac:dyDescent="0.2">
      <c r="E2948" s="87"/>
    </row>
    <row r="2949" spans="5:5" x14ac:dyDescent="0.2">
      <c r="E2949" s="87"/>
    </row>
    <row r="2950" spans="5:5" x14ac:dyDescent="0.2">
      <c r="E2950" s="87"/>
    </row>
    <row r="2951" spans="5:5" x14ac:dyDescent="0.2">
      <c r="E2951" s="87"/>
    </row>
    <row r="2952" spans="5:5" x14ac:dyDescent="0.2">
      <c r="E2952" s="87"/>
    </row>
    <row r="2953" spans="5:5" x14ac:dyDescent="0.2">
      <c r="E2953" s="87"/>
    </row>
    <row r="2954" spans="5:5" x14ac:dyDescent="0.2">
      <c r="E2954" s="87"/>
    </row>
    <row r="2955" spans="5:5" x14ac:dyDescent="0.2">
      <c r="E2955" s="87"/>
    </row>
    <row r="2956" spans="5:5" x14ac:dyDescent="0.2">
      <c r="E2956" s="87"/>
    </row>
    <row r="2957" spans="5:5" x14ac:dyDescent="0.2">
      <c r="E2957" s="87"/>
    </row>
    <row r="2958" spans="5:5" x14ac:dyDescent="0.2">
      <c r="E2958" s="87"/>
    </row>
    <row r="2959" spans="5:5" x14ac:dyDescent="0.2">
      <c r="E2959" s="87"/>
    </row>
    <row r="2960" spans="5:5" x14ac:dyDescent="0.2">
      <c r="E2960" s="87"/>
    </row>
    <row r="2961" spans="5:5" x14ac:dyDescent="0.2">
      <c r="E2961" s="87"/>
    </row>
    <row r="2962" spans="5:5" x14ac:dyDescent="0.2">
      <c r="E2962" s="87"/>
    </row>
    <row r="2963" spans="5:5" x14ac:dyDescent="0.2">
      <c r="E2963" s="87"/>
    </row>
    <row r="2964" spans="5:5" x14ac:dyDescent="0.2">
      <c r="E2964" s="87"/>
    </row>
    <row r="2965" spans="5:5" x14ac:dyDescent="0.2">
      <c r="E2965" s="87"/>
    </row>
    <row r="2966" spans="5:5" x14ac:dyDescent="0.2">
      <c r="E2966" s="87"/>
    </row>
    <row r="2967" spans="5:5" x14ac:dyDescent="0.2">
      <c r="E2967" s="87"/>
    </row>
    <row r="2968" spans="5:5" x14ac:dyDescent="0.2">
      <c r="E2968" s="87"/>
    </row>
    <row r="2969" spans="5:5" x14ac:dyDescent="0.2">
      <c r="E2969" s="87"/>
    </row>
    <row r="2970" spans="5:5" x14ac:dyDescent="0.2">
      <c r="E2970" s="87"/>
    </row>
    <row r="2971" spans="5:5" x14ac:dyDescent="0.2">
      <c r="E2971" s="87"/>
    </row>
    <row r="2972" spans="5:5" x14ac:dyDescent="0.2">
      <c r="E2972" s="87"/>
    </row>
    <row r="2973" spans="5:5" x14ac:dyDescent="0.2">
      <c r="E2973" s="87"/>
    </row>
    <row r="2974" spans="5:5" x14ac:dyDescent="0.2">
      <c r="E2974" s="87"/>
    </row>
    <row r="2975" spans="5:5" x14ac:dyDescent="0.2">
      <c r="E2975" s="87"/>
    </row>
    <row r="2976" spans="5:5" x14ac:dyDescent="0.2">
      <c r="E2976" s="87"/>
    </row>
    <row r="2977" spans="5:5" x14ac:dyDescent="0.2">
      <c r="E2977" s="87"/>
    </row>
    <row r="2978" spans="5:5" x14ac:dyDescent="0.2">
      <c r="E2978" s="87"/>
    </row>
    <row r="2979" spans="5:5" x14ac:dyDescent="0.2">
      <c r="E2979" s="87"/>
    </row>
    <row r="2980" spans="5:5" x14ac:dyDescent="0.2">
      <c r="E2980" s="87"/>
    </row>
    <row r="2981" spans="5:5" x14ac:dyDescent="0.2">
      <c r="E2981" s="87"/>
    </row>
    <row r="2982" spans="5:5" x14ac:dyDescent="0.2">
      <c r="E2982" s="87"/>
    </row>
    <row r="2983" spans="5:5" x14ac:dyDescent="0.2">
      <c r="E2983" s="87"/>
    </row>
    <row r="2984" spans="5:5" x14ac:dyDescent="0.2">
      <c r="E2984" s="87"/>
    </row>
    <row r="2985" spans="5:5" x14ac:dyDescent="0.2">
      <c r="E2985" s="87"/>
    </row>
    <row r="2986" spans="5:5" x14ac:dyDescent="0.2">
      <c r="E2986" s="87"/>
    </row>
    <row r="2987" spans="5:5" x14ac:dyDescent="0.2">
      <c r="E2987" s="87"/>
    </row>
    <row r="2988" spans="5:5" x14ac:dyDescent="0.2">
      <c r="E2988" s="87"/>
    </row>
    <row r="2989" spans="5:5" x14ac:dyDescent="0.2">
      <c r="E2989" s="87"/>
    </row>
    <row r="2990" spans="5:5" x14ac:dyDescent="0.2">
      <c r="E2990" s="87"/>
    </row>
    <row r="2991" spans="5:5" x14ac:dyDescent="0.2">
      <c r="E2991" s="87"/>
    </row>
    <row r="2992" spans="5:5" x14ac:dyDescent="0.2">
      <c r="E2992" s="87"/>
    </row>
    <row r="2993" spans="5:5" x14ac:dyDescent="0.2">
      <c r="E2993" s="87"/>
    </row>
    <row r="2994" spans="5:5" x14ac:dyDescent="0.2">
      <c r="E2994" s="87"/>
    </row>
    <row r="2995" spans="5:5" x14ac:dyDescent="0.2">
      <c r="E2995" s="87"/>
    </row>
    <row r="2996" spans="5:5" x14ac:dyDescent="0.2">
      <c r="E2996" s="87"/>
    </row>
    <row r="2997" spans="5:5" x14ac:dyDescent="0.2">
      <c r="E2997" s="87"/>
    </row>
    <row r="2998" spans="5:5" x14ac:dyDescent="0.2">
      <c r="E2998" s="87"/>
    </row>
    <row r="2999" spans="5:5" x14ac:dyDescent="0.2">
      <c r="E2999" s="87"/>
    </row>
    <row r="3000" spans="5:5" x14ac:dyDescent="0.2">
      <c r="E3000" s="87"/>
    </row>
    <row r="3001" spans="5:5" x14ac:dyDescent="0.2">
      <c r="E3001" s="87"/>
    </row>
    <row r="3002" spans="5:5" x14ac:dyDescent="0.2">
      <c r="E3002" s="87"/>
    </row>
    <row r="3003" spans="5:5" x14ac:dyDescent="0.2">
      <c r="E3003" s="87"/>
    </row>
    <row r="3004" spans="5:5" x14ac:dyDescent="0.2">
      <c r="E3004" s="87"/>
    </row>
    <row r="3005" spans="5:5" x14ac:dyDescent="0.2">
      <c r="E3005" s="87"/>
    </row>
    <row r="3006" spans="5:5" x14ac:dyDescent="0.2">
      <c r="E3006" s="87"/>
    </row>
    <row r="3007" spans="5:5" x14ac:dyDescent="0.2">
      <c r="E3007" s="87"/>
    </row>
    <row r="3008" spans="5:5" x14ac:dyDescent="0.2">
      <c r="E3008" s="87"/>
    </row>
    <row r="3009" spans="5:5" x14ac:dyDescent="0.2">
      <c r="E3009" s="87"/>
    </row>
    <row r="3010" spans="5:5" x14ac:dyDescent="0.2">
      <c r="E3010" s="87"/>
    </row>
    <row r="3011" spans="5:5" x14ac:dyDescent="0.2">
      <c r="E3011" s="87"/>
    </row>
    <row r="3012" spans="5:5" x14ac:dyDescent="0.2">
      <c r="E3012" s="87"/>
    </row>
    <row r="3013" spans="5:5" x14ac:dyDescent="0.2">
      <c r="E3013" s="87"/>
    </row>
    <row r="3014" spans="5:5" x14ac:dyDescent="0.2">
      <c r="E3014" s="87"/>
    </row>
    <row r="3015" spans="5:5" x14ac:dyDescent="0.2">
      <c r="E3015" s="87"/>
    </row>
    <row r="3016" spans="5:5" x14ac:dyDescent="0.2">
      <c r="E3016" s="87"/>
    </row>
    <row r="3017" spans="5:5" x14ac:dyDescent="0.2">
      <c r="E3017" s="87"/>
    </row>
    <row r="3018" spans="5:5" x14ac:dyDescent="0.2">
      <c r="E3018" s="87"/>
    </row>
    <row r="3019" spans="5:5" x14ac:dyDescent="0.2">
      <c r="E3019" s="87"/>
    </row>
    <row r="3020" spans="5:5" x14ac:dyDescent="0.2">
      <c r="E3020" s="87"/>
    </row>
    <row r="3021" spans="5:5" x14ac:dyDescent="0.2">
      <c r="E3021" s="87"/>
    </row>
    <row r="3022" spans="5:5" x14ac:dyDescent="0.2">
      <c r="E3022" s="87"/>
    </row>
    <row r="3023" spans="5:5" x14ac:dyDescent="0.2">
      <c r="E3023" s="87"/>
    </row>
    <row r="3024" spans="5:5" x14ac:dyDescent="0.2">
      <c r="E3024" s="87"/>
    </row>
    <row r="3025" spans="5:5" x14ac:dyDescent="0.2">
      <c r="E3025" s="87"/>
    </row>
    <row r="3026" spans="5:5" x14ac:dyDescent="0.2">
      <c r="E3026" s="87"/>
    </row>
    <row r="3027" spans="5:5" x14ac:dyDescent="0.2">
      <c r="E3027" s="87"/>
    </row>
    <row r="3028" spans="5:5" x14ac:dyDescent="0.2">
      <c r="E3028" s="87"/>
    </row>
    <row r="3029" spans="5:5" x14ac:dyDescent="0.2">
      <c r="E3029" s="87"/>
    </row>
    <row r="3030" spans="5:5" x14ac:dyDescent="0.2">
      <c r="E3030" s="87"/>
    </row>
    <row r="3031" spans="5:5" x14ac:dyDescent="0.2">
      <c r="E3031" s="87"/>
    </row>
    <row r="3032" spans="5:5" x14ac:dyDescent="0.2">
      <c r="E3032" s="87"/>
    </row>
    <row r="3033" spans="5:5" x14ac:dyDescent="0.2">
      <c r="E3033" s="87"/>
    </row>
    <row r="3034" spans="5:5" x14ac:dyDescent="0.2">
      <c r="E3034" s="87"/>
    </row>
    <row r="3035" spans="5:5" x14ac:dyDescent="0.2">
      <c r="E3035" s="87"/>
    </row>
    <row r="3036" spans="5:5" x14ac:dyDescent="0.2">
      <c r="E3036" s="87"/>
    </row>
    <row r="3037" spans="5:5" x14ac:dyDescent="0.2">
      <c r="E3037" s="87"/>
    </row>
    <row r="3038" spans="5:5" x14ac:dyDescent="0.2">
      <c r="E3038" s="87"/>
    </row>
    <row r="3039" spans="5:5" x14ac:dyDescent="0.2">
      <c r="E3039" s="87"/>
    </row>
    <row r="3040" spans="5:5" x14ac:dyDescent="0.2">
      <c r="E3040" s="87"/>
    </row>
    <row r="3041" spans="5:5" x14ac:dyDescent="0.2">
      <c r="E3041" s="87"/>
    </row>
    <row r="3042" spans="5:5" x14ac:dyDescent="0.2">
      <c r="E3042" s="87"/>
    </row>
    <row r="3043" spans="5:5" x14ac:dyDescent="0.2">
      <c r="E3043" s="87"/>
    </row>
    <row r="3044" spans="5:5" x14ac:dyDescent="0.2">
      <c r="E3044" s="87"/>
    </row>
    <row r="3045" spans="5:5" x14ac:dyDescent="0.2">
      <c r="E3045" s="87"/>
    </row>
    <row r="3046" spans="5:5" x14ac:dyDescent="0.2">
      <c r="E3046" s="87"/>
    </row>
    <row r="3047" spans="5:5" x14ac:dyDescent="0.2">
      <c r="E3047" s="87"/>
    </row>
    <row r="3048" spans="5:5" x14ac:dyDescent="0.2">
      <c r="E3048" s="87"/>
    </row>
    <row r="3049" spans="5:5" x14ac:dyDescent="0.2">
      <c r="E3049" s="87"/>
    </row>
    <row r="3050" spans="5:5" x14ac:dyDescent="0.2">
      <c r="E3050" s="87"/>
    </row>
    <row r="3051" spans="5:5" x14ac:dyDescent="0.2">
      <c r="E3051" s="87"/>
    </row>
    <row r="3052" spans="5:5" x14ac:dyDescent="0.2">
      <c r="E3052" s="87"/>
    </row>
    <row r="3053" spans="5:5" x14ac:dyDescent="0.2">
      <c r="E3053" s="87"/>
    </row>
    <row r="3054" spans="5:5" x14ac:dyDescent="0.2">
      <c r="E3054" s="87"/>
    </row>
    <row r="3055" spans="5:5" x14ac:dyDescent="0.2">
      <c r="E3055" s="87"/>
    </row>
    <row r="3056" spans="5:5" x14ac:dyDescent="0.2">
      <c r="E3056" s="87"/>
    </row>
    <row r="3057" spans="5:5" x14ac:dyDescent="0.2">
      <c r="E3057" s="87"/>
    </row>
    <row r="3058" spans="5:5" x14ac:dyDescent="0.2">
      <c r="E3058" s="87"/>
    </row>
    <row r="3059" spans="5:5" x14ac:dyDescent="0.2">
      <c r="E3059" s="87"/>
    </row>
    <row r="3060" spans="5:5" x14ac:dyDescent="0.2">
      <c r="E3060" s="87"/>
    </row>
    <row r="3061" spans="5:5" x14ac:dyDescent="0.2">
      <c r="E3061" s="87"/>
    </row>
    <row r="3062" spans="5:5" x14ac:dyDescent="0.2">
      <c r="E3062" s="87"/>
    </row>
    <row r="3063" spans="5:5" x14ac:dyDescent="0.2">
      <c r="E3063" s="87"/>
    </row>
    <row r="3064" spans="5:5" x14ac:dyDescent="0.2">
      <c r="E3064" s="87"/>
    </row>
    <row r="3065" spans="5:5" x14ac:dyDescent="0.2">
      <c r="E3065" s="87"/>
    </row>
    <row r="3066" spans="5:5" x14ac:dyDescent="0.2">
      <c r="E3066" s="87"/>
    </row>
    <row r="3067" spans="5:5" x14ac:dyDescent="0.2">
      <c r="E3067" s="87"/>
    </row>
    <row r="3068" spans="5:5" x14ac:dyDescent="0.2">
      <c r="E3068" s="87"/>
    </row>
    <row r="3069" spans="5:5" x14ac:dyDescent="0.2">
      <c r="E3069" s="87"/>
    </row>
    <row r="3070" spans="5:5" x14ac:dyDescent="0.2">
      <c r="E3070" s="87"/>
    </row>
    <row r="3071" spans="5:5" x14ac:dyDescent="0.2">
      <c r="E3071" s="87"/>
    </row>
    <row r="3072" spans="5:5" x14ac:dyDescent="0.2">
      <c r="E3072" s="87"/>
    </row>
    <row r="3073" spans="5:5" x14ac:dyDescent="0.2">
      <c r="E3073" s="87"/>
    </row>
    <row r="3074" spans="5:5" x14ac:dyDescent="0.2">
      <c r="E3074" s="87"/>
    </row>
    <row r="3075" spans="5:5" x14ac:dyDescent="0.2">
      <c r="E3075" s="87"/>
    </row>
    <row r="3076" spans="5:5" x14ac:dyDescent="0.2">
      <c r="E3076" s="87"/>
    </row>
    <row r="3077" spans="5:5" x14ac:dyDescent="0.2">
      <c r="E3077" s="87"/>
    </row>
    <row r="3078" spans="5:5" x14ac:dyDescent="0.2">
      <c r="E3078" s="87"/>
    </row>
    <row r="3079" spans="5:5" x14ac:dyDescent="0.2">
      <c r="E3079" s="87"/>
    </row>
    <row r="3080" spans="5:5" x14ac:dyDescent="0.2">
      <c r="E3080" s="87"/>
    </row>
    <row r="3081" spans="5:5" x14ac:dyDescent="0.2">
      <c r="E3081" s="87"/>
    </row>
    <row r="3082" spans="5:5" x14ac:dyDescent="0.2">
      <c r="E3082" s="87"/>
    </row>
    <row r="3083" spans="5:5" x14ac:dyDescent="0.2">
      <c r="E3083" s="87"/>
    </row>
    <row r="3084" spans="5:5" x14ac:dyDescent="0.2">
      <c r="E3084" s="87"/>
    </row>
    <row r="3085" spans="5:5" x14ac:dyDescent="0.2">
      <c r="E3085" s="87"/>
    </row>
    <row r="3086" spans="5:5" x14ac:dyDescent="0.2">
      <c r="E3086" s="87"/>
    </row>
    <row r="3087" spans="5:5" x14ac:dyDescent="0.2">
      <c r="E3087" s="87"/>
    </row>
    <row r="3088" spans="5:5" x14ac:dyDescent="0.2">
      <c r="E3088" s="87"/>
    </row>
    <row r="3089" spans="5:5" x14ac:dyDescent="0.2">
      <c r="E3089" s="87"/>
    </row>
    <row r="3090" spans="5:5" x14ac:dyDescent="0.2">
      <c r="E3090" s="87"/>
    </row>
    <row r="3091" spans="5:5" x14ac:dyDescent="0.2">
      <c r="E3091" s="87"/>
    </row>
    <row r="3092" spans="5:5" x14ac:dyDescent="0.2">
      <c r="E3092" s="87"/>
    </row>
    <row r="3093" spans="5:5" x14ac:dyDescent="0.2">
      <c r="E3093" s="87"/>
    </row>
    <row r="3094" spans="5:5" x14ac:dyDescent="0.2">
      <c r="E3094" s="87"/>
    </row>
    <row r="3095" spans="5:5" x14ac:dyDescent="0.2">
      <c r="E3095" s="87"/>
    </row>
    <row r="3096" spans="5:5" x14ac:dyDescent="0.2">
      <c r="E3096" s="87"/>
    </row>
    <row r="3097" spans="5:5" x14ac:dyDescent="0.2">
      <c r="E3097" s="87"/>
    </row>
    <row r="3098" spans="5:5" x14ac:dyDescent="0.2">
      <c r="E3098" s="87"/>
    </row>
    <row r="3099" spans="5:5" x14ac:dyDescent="0.2">
      <c r="E3099" s="87"/>
    </row>
    <row r="3100" spans="5:5" x14ac:dyDescent="0.2">
      <c r="E3100" s="87"/>
    </row>
    <row r="3101" spans="5:5" x14ac:dyDescent="0.2">
      <c r="E3101" s="87"/>
    </row>
    <row r="3102" spans="5:5" x14ac:dyDescent="0.2">
      <c r="E3102" s="87"/>
    </row>
    <row r="3103" spans="5:5" x14ac:dyDescent="0.2">
      <c r="E3103" s="87"/>
    </row>
    <row r="3104" spans="5:5" x14ac:dyDescent="0.2">
      <c r="E3104" s="87"/>
    </row>
    <row r="3105" spans="5:5" x14ac:dyDescent="0.2">
      <c r="E3105" s="87"/>
    </row>
    <row r="3106" spans="5:5" x14ac:dyDescent="0.2">
      <c r="E3106" s="87"/>
    </row>
    <row r="3107" spans="5:5" x14ac:dyDescent="0.2">
      <c r="E3107" s="87"/>
    </row>
    <row r="3108" spans="5:5" x14ac:dyDescent="0.2">
      <c r="E3108" s="87"/>
    </row>
    <row r="3109" spans="5:5" x14ac:dyDescent="0.2">
      <c r="E3109" s="87"/>
    </row>
    <row r="3110" spans="5:5" x14ac:dyDescent="0.2">
      <c r="E3110" s="87"/>
    </row>
    <row r="3111" spans="5:5" x14ac:dyDescent="0.2">
      <c r="E3111" s="87"/>
    </row>
    <row r="3112" spans="5:5" x14ac:dyDescent="0.2">
      <c r="E3112" s="87"/>
    </row>
    <row r="3113" spans="5:5" x14ac:dyDescent="0.2">
      <c r="E3113" s="87"/>
    </row>
    <row r="3114" spans="5:5" x14ac:dyDescent="0.2">
      <c r="E3114" s="87"/>
    </row>
    <row r="3115" spans="5:5" x14ac:dyDescent="0.2">
      <c r="E3115" s="87"/>
    </row>
    <row r="3116" spans="5:5" x14ac:dyDescent="0.2">
      <c r="E3116" s="87"/>
    </row>
    <row r="3117" spans="5:5" x14ac:dyDescent="0.2">
      <c r="E3117" s="87"/>
    </row>
    <row r="3118" spans="5:5" x14ac:dyDescent="0.2">
      <c r="E3118" s="87"/>
    </row>
    <row r="3119" spans="5:5" x14ac:dyDescent="0.2">
      <c r="E3119" s="87"/>
    </row>
    <row r="3120" spans="5:5" x14ac:dyDescent="0.2">
      <c r="E3120" s="87"/>
    </row>
    <row r="3121" spans="5:5" x14ac:dyDescent="0.2">
      <c r="E3121" s="87"/>
    </row>
    <row r="3122" spans="5:5" x14ac:dyDescent="0.2">
      <c r="E3122" s="87"/>
    </row>
    <row r="3123" spans="5:5" x14ac:dyDescent="0.2">
      <c r="E3123" s="87"/>
    </row>
    <row r="3124" spans="5:5" x14ac:dyDescent="0.2">
      <c r="E3124" s="87"/>
    </row>
    <row r="3125" spans="5:5" x14ac:dyDescent="0.2">
      <c r="E3125" s="87"/>
    </row>
    <row r="3126" spans="5:5" x14ac:dyDescent="0.2">
      <c r="E3126" s="87"/>
    </row>
    <row r="3127" spans="5:5" x14ac:dyDescent="0.2">
      <c r="E3127" s="87"/>
    </row>
    <row r="3128" spans="5:5" x14ac:dyDescent="0.2">
      <c r="E3128" s="87"/>
    </row>
    <row r="3129" spans="5:5" x14ac:dyDescent="0.2">
      <c r="E3129" s="87"/>
    </row>
    <row r="3130" spans="5:5" x14ac:dyDescent="0.2">
      <c r="E3130" s="87"/>
    </row>
    <row r="3131" spans="5:5" x14ac:dyDescent="0.2">
      <c r="E3131" s="87"/>
    </row>
    <row r="3132" spans="5:5" x14ac:dyDescent="0.2">
      <c r="E3132" s="87"/>
    </row>
    <row r="3133" spans="5:5" x14ac:dyDescent="0.2">
      <c r="E3133" s="87"/>
    </row>
    <row r="3134" spans="5:5" x14ac:dyDescent="0.2">
      <c r="E3134" s="87"/>
    </row>
    <row r="3135" spans="5:5" x14ac:dyDescent="0.2">
      <c r="E3135" s="87"/>
    </row>
    <row r="3136" spans="5:5" x14ac:dyDescent="0.2">
      <c r="E3136" s="87"/>
    </row>
    <row r="3137" spans="5:5" x14ac:dyDescent="0.2">
      <c r="E3137" s="87"/>
    </row>
    <row r="3138" spans="5:5" x14ac:dyDescent="0.2">
      <c r="E3138" s="87"/>
    </row>
    <row r="3139" spans="5:5" x14ac:dyDescent="0.2">
      <c r="E3139" s="87"/>
    </row>
    <row r="3140" spans="5:5" x14ac:dyDescent="0.2">
      <c r="E3140" s="87"/>
    </row>
    <row r="3141" spans="5:5" x14ac:dyDescent="0.2">
      <c r="E3141" s="87"/>
    </row>
    <row r="3142" spans="5:5" x14ac:dyDescent="0.2">
      <c r="E3142" s="87"/>
    </row>
    <row r="3143" spans="5:5" x14ac:dyDescent="0.2">
      <c r="E3143" s="87"/>
    </row>
    <row r="3144" spans="5:5" x14ac:dyDescent="0.2">
      <c r="E3144" s="87"/>
    </row>
    <row r="3145" spans="5:5" x14ac:dyDescent="0.2">
      <c r="E3145" s="87"/>
    </row>
    <row r="3146" spans="5:5" x14ac:dyDescent="0.2">
      <c r="E3146" s="87"/>
    </row>
    <row r="3147" spans="5:5" x14ac:dyDescent="0.2">
      <c r="E3147" s="87"/>
    </row>
    <row r="3148" spans="5:5" x14ac:dyDescent="0.2">
      <c r="E3148" s="87"/>
    </row>
    <row r="3149" spans="5:5" x14ac:dyDescent="0.2">
      <c r="E3149" s="87"/>
    </row>
    <row r="3150" spans="5:5" x14ac:dyDescent="0.2">
      <c r="E3150" s="87"/>
    </row>
    <row r="3151" spans="5:5" x14ac:dyDescent="0.2">
      <c r="E3151" s="87"/>
    </row>
    <row r="3152" spans="5:5" x14ac:dyDescent="0.2">
      <c r="E3152" s="87"/>
    </row>
    <row r="3153" spans="5:5" x14ac:dyDescent="0.2">
      <c r="E3153" s="87"/>
    </row>
    <row r="3154" spans="5:5" x14ac:dyDescent="0.2">
      <c r="E3154" s="87"/>
    </row>
    <row r="3155" spans="5:5" x14ac:dyDescent="0.2">
      <c r="E3155" s="87"/>
    </row>
    <row r="3156" spans="5:5" x14ac:dyDescent="0.2">
      <c r="E3156" s="87"/>
    </row>
    <row r="3157" spans="5:5" x14ac:dyDescent="0.2">
      <c r="E3157" s="87"/>
    </row>
    <row r="3158" spans="5:5" x14ac:dyDescent="0.2">
      <c r="E3158" s="87"/>
    </row>
    <row r="3159" spans="5:5" x14ac:dyDescent="0.2">
      <c r="E3159" s="87"/>
    </row>
    <row r="3160" spans="5:5" x14ac:dyDescent="0.2">
      <c r="E3160" s="87"/>
    </row>
    <row r="3161" spans="5:5" x14ac:dyDescent="0.2">
      <c r="E3161" s="87"/>
    </row>
    <row r="3162" spans="5:5" x14ac:dyDescent="0.2">
      <c r="E3162" s="87"/>
    </row>
    <row r="3163" spans="5:5" x14ac:dyDescent="0.2">
      <c r="E3163" s="87"/>
    </row>
    <row r="3164" spans="5:5" x14ac:dyDescent="0.2">
      <c r="E3164" s="87"/>
    </row>
    <row r="3165" spans="5:5" x14ac:dyDescent="0.2">
      <c r="E3165" s="87"/>
    </row>
    <row r="3166" spans="5:5" x14ac:dyDescent="0.2">
      <c r="E3166" s="87"/>
    </row>
    <row r="3167" spans="5:5" x14ac:dyDescent="0.2">
      <c r="E3167" s="87"/>
    </row>
    <row r="3168" spans="5:5" x14ac:dyDescent="0.2">
      <c r="E3168" s="87"/>
    </row>
    <row r="3169" spans="5:5" x14ac:dyDescent="0.2">
      <c r="E3169" s="87"/>
    </row>
    <row r="3170" spans="5:5" x14ac:dyDescent="0.2">
      <c r="E3170" s="87"/>
    </row>
    <row r="3171" spans="5:5" x14ac:dyDescent="0.2">
      <c r="E3171" s="87"/>
    </row>
    <row r="3172" spans="5:5" x14ac:dyDescent="0.2">
      <c r="E3172" s="87"/>
    </row>
    <row r="3173" spans="5:5" x14ac:dyDescent="0.2">
      <c r="E3173" s="87"/>
    </row>
    <row r="3174" spans="5:5" x14ac:dyDescent="0.2">
      <c r="E3174" s="87"/>
    </row>
    <row r="3175" spans="5:5" x14ac:dyDescent="0.2">
      <c r="E3175" s="87"/>
    </row>
    <row r="3176" spans="5:5" x14ac:dyDescent="0.2">
      <c r="E3176" s="87"/>
    </row>
    <row r="3177" spans="5:5" x14ac:dyDescent="0.2">
      <c r="E3177" s="87"/>
    </row>
    <row r="3178" spans="5:5" x14ac:dyDescent="0.2">
      <c r="E3178" s="87"/>
    </row>
    <row r="3179" spans="5:5" x14ac:dyDescent="0.2">
      <c r="E3179" s="87"/>
    </row>
    <row r="3180" spans="5:5" x14ac:dyDescent="0.2">
      <c r="E3180" s="87"/>
    </row>
    <row r="3181" spans="5:5" x14ac:dyDescent="0.2">
      <c r="E3181" s="87"/>
    </row>
    <row r="3182" spans="5:5" x14ac:dyDescent="0.2">
      <c r="E3182" s="87"/>
    </row>
    <row r="3183" spans="5:5" x14ac:dyDescent="0.2">
      <c r="E3183" s="87"/>
    </row>
    <row r="3184" spans="5:5" x14ac:dyDescent="0.2">
      <c r="E3184" s="87"/>
    </row>
    <row r="3185" spans="5:5" x14ac:dyDescent="0.2">
      <c r="E3185" s="87"/>
    </row>
    <row r="3186" spans="5:5" x14ac:dyDescent="0.2">
      <c r="E3186" s="87"/>
    </row>
    <row r="3187" spans="5:5" x14ac:dyDescent="0.2">
      <c r="E3187" s="87"/>
    </row>
    <row r="3188" spans="5:5" x14ac:dyDescent="0.2">
      <c r="E3188" s="87"/>
    </row>
    <row r="3189" spans="5:5" x14ac:dyDescent="0.2">
      <c r="E3189" s="87"/>
    </row>
    <row r="3190" spans="5:5" x14ac:dyDescent="0.2">
      <c r="E3190" s="87"/>
    </row>
    <row r="3191" spans="5:5" x14ac:dyDescent="0.2">
      <c r="E3191" s="87"/>
    </row>
    <row r="3192" spans="5:5" x14ac:dyDescent="0.2">
      <c r="E3192" s="87"/>
    </row>
    <row r="3193" spans="5:5" x14ac:dyDescent="0.2">
      <c r="E3193" s="87"/>
    </row>
    <row r="3194" spans="5:5" x14ac:dyDescent="0.2">
      <c r="E3194" s="87"/>
    </row>
    <row r="3195" spans="5:5" x14ac:dyDescent="0.2">
      <c r="E3195" s="87"/>
    </row>
    <row r="3196" spans="5:5" x14ac:dyDescent="0.2">
      <c r="E3196" s="87"/>
    </row>
    <row r="3197" spans="5:5" x14ac:dyDescent="0.2">
      <c r="E3197" s="87"/>
    </row>
    <row r="3198" spans="5:5" x14ac:dyDescent="0.2">
      <c r="E3198" s="87"/>
    </row>
    <row r="3199" spans="5:5" x14ac:dyDescent="0.2">
      <c r="E3199" s="87"/>
    </row>
    <row r="3200" spans="5:5" x14ac:dyDescent="0.2">
      <c r="E3200" s="87"/>
    </row>
    <row r="3201" spans="5:5" x14ac:dyDescent="0.2">
      <c r="E3201" s="87"/>
    </row>
    <row r="3202" spans="5:5" x14ac:dyDescent="0.2">
      <c r="E3202" s="87"/>
    </row>
    <row r="3203" spans="5:5" x14ac:dyDescent="0.2">
      <c r="E3203" s="87"/>
    </row>
    <row r="3204" spans="5:5" x14ac:dyDescent="0.2">
      <c r="E3204" s="87"/>
    </row>
    <row r="3205" spans="5:5" x14ac:dyDescent="0.2">
      <c r="E3205" s="87"/>
    </row>
    <row r="3206" spans="5:5" x14ac:dyDescent="0.2">
      <c r="E3206" s="87"/>
    </row>
    <row r="3207" spans="5:5" x14ac:dyDescent="0.2">
      <c r="E3207" s="87"/>
    </row>
    <row r="3208" spans="5:5" x14ac:dyDescent="0.2">
      <c r="E3208" s="87"/>
    </row>
    <row r="3209" spans="5:5" x14ac:dyDescent="0.2">
      <c r="E3209" s="87"/>
    </row>
    <row r="3210" spans="5:5" x14ac:dyDescent="0.2">
      <c r="E3210" s="87"/>
    </row>
    <row r="3211" spans="5:5" x14ac:dyDescent="0.2">
      <c r="E3211" s="87"/>
    </row>
    <row r="3212" spans="5:5" x14ac:dyDescent="0.2">
      <c r="E3212" s="87"/>
    </row>
    <row r="3213" spans="5:5" x14ac:dyDescent="0.2">
      <c r="E3213" s="87"/>
    </row>
    <row r="3214" spans="5:5" x14ac:dyDescent="0.2">
      <c r="E3214" s="87"/>
    </row>
    <row r="3215" spans="5:5" x14ac:dyDescent="0.2">
      <c r="E3215" s="87"/>
    </row>
    <row r="3216" spans="5:5" x14ac:dyDescent="0.2">
      <c r="E3216" s="87"/>
    </row>
    <row r="3217" spans="5:5" x14ac:dyDescent="0.2">
      <c r="E3217" s="87"/>
    </row>
    <row r="3218" spans="5:5" x14ac:dyDescent="0.2">
      <c r="E3218" s="87"/>
    </row>
    <row r="3219" spans="5:5" x14ac:dyDescent="0.2">
      <c r="E3219" s="87"/>
    </row>
    <row r="3220" spans="5:5" x14ac:dyDescent="0.2">
      <c r="E3220" s="87"/>
    </row>
    <row r="3221" spans="5:5" x14ac:dyDescent="0.2">
      <c r="E3221" s="87"/>
    </row>
    <row r="3222" spans="5:5" x14ac:dyDescent="0.2">
      <c r="E3222" s="87"/>
    </row>
    <row r="3223" spans="5:5" x14ac:dyDescent="0.2">
      <c r="E3223" s="87"/>
    </row>
    <row r="3224" spans="5:5" x14ac:dyDescent="0.2">
      <c r="E3224" s="87"/>
    </row>
    <row r="3225" spans="5:5" x14ac:dyDescent="0.2">
      <c r="E3225" s="87"/>
    </row>
    <row r="3226" spans="5:5" x14ac:dyDescent="0.2">
      <c r="E3226" s="87"/>
    </row>
    <row r="3227" spans="5:5" x14ac:dyDescent="0.2">
      <c r="E3227" s="87"/>
    </row>
    <row r="3228" spans="5:5" x14ac:dyDescent="0.2">
      <c r="E3228" s="87"/>
    </row>
    <row r="3229" spans="5:5" x14ac:dyDescent="0.2">
      <c r="E3229" s="87"/>
    </row>
    <row r="3230" spans="5:5" x14ac:dyDescent="0.2">
      <c r="E3230" s="87"/>
    </row>
    <row r="3231" spans="5:5" x14ac:dyDescent="0.2">
      <c r="E3231" s="87"/>
    </row>
    <row r="3232" spans="5:5" x14ac:dyDescent="0.2">
      <c r="E3232" s="87"/>
    </row>
    <row r="3233" spans="5:5" x14ac:dyDescent="0.2">
      <c r="E3233" s="87"/>
    </row>
    <row r="3234" spans="5:5" x14ac:dyDescent="0.2">
      <c r="E3234" s="87"/>
    </row>
    <row r="3235" spans="5:5" x14ac:dyDescent="0.2">
      <c r="E3235" s="87"/>
    </row>
    <row r="3236" spans="5:5" x14ac:dyDescent="0.2">
      <c r="E3236" s="87"/>
    </row>
    <row r="3237" spans="5:5" x14ac:dyDescent="0.2">
      <c r="E3237" s="87"/>
    </row>
    <row r="3238" spans="5:5" x14ac:dyDescent="0.2">
      <c r="E3238" s="87"/>
    </row>
    <row r="3239" spans="5:5" x14ac:dyDescent="0.2">
      <c r="E3239" s="87"/>
    </row>
    <row r="3240" spans="5:5" x14ac:dyDescent="0.2">
      <c r="E3240" s="87"/>
    </row>
    <row r="3241" spans="5:5" x14ac:dyDescent="0.2">
      <c r="E3241" s="87"/>
    </row>
    <row r="3242" spans="5:5" x14ac:dyDescent="0.2">
      <c r="E3242" s="87"/>
    </row>
    <row r="3243" spans="5:5" x14ac:dyDescent="0.2">
      <c r="E3243" s="87"/>
    </row>
    <row r="3244" spans="5:5" x14ac:dyDescent="0.2">
      <c r="E3244" s="87"/>
    </row>
    <row r="3245" spans="5:5" x14ac:dyDescent="0.2">
      <c r="E3245" s="87"/>
    </row>
    <row r="3246" spans="5:5" x14ac:dyDescent="0.2">
      <c r="E3246" s="87"/>
    </row>
    <row r="3247" spans="5:5" x14ac:dyDescent="0.2">
      <c r="E3247" s="87"/>
    </row>
    <row r="3248" spans="5:5" x14ac:dyDescent="0.2">
      <c r="E3248" s="87"/>
    </row>
    <row r="3249" spans="5:5" x14ac:dyDescent="0.2">
      <c r="E3249" s="87"/>
    </row>
    <row r="3250" spans="5:5" x14ac:dyDescent="0.2">
      <c r="E3250" s="87"/>
    </row>
    <row r="3251" spans="5:5" x14ac:dyDescent="0.2">
      <c r="E3251" s="87"/>
    </row>
    <row r="3252" spans="5:5" x14ac:dyDescent="0.2">
      <c r="E3252" s="87"/>
    </row>
    <row r="3253" spans="5:5" x14ac:dyDescent="0.2">
      <c r="E3253" s="87"/>
    </row>
    <row r="3254" spans="5:5" x14ac:dyDescent="0.2">
      <c r="E3254" s="87"/>
    </row>
    <row r="3255" spans="5:5" x14ac:dyDescent="0.2">
      <c r="E3255" s="87"/>
    </row>
    <row r="3256" spans="5:5" x14ac:dyDescent="0.2">
      <c r="E3256" s="87"/>
    </row>
    <row r="3257" spans="5:5" x14ac:dyDescent="0.2">
      <c r="E3257" s="87"/>
    </row>
    <row r="3258" spans="5:5" x14ac:dyDescent="0.2">
      <c r="E3258" s="87"/>
    </row>
    <row r="3259" spans="5:5" x14ac:dyDescent="0.2">
      <c r="E3259" s="87"/>
    </row>
    <row r="3260" spans="5:5" x14ac:dyDescent="0.2">
      <c r="E3260" s="87"/>
    </row>
    <row r="3261" spans="5:5" x14ac:dyDescent="0.2">
      <c r="E3261" s="87"/>
    </row>
    <row r="3262" spans="5:5" x14ac:dyDescent="0.2">
      <c r="E3262" s="87"/>
    </row>
    <row r="3263" spans="5:5" x14ac:dyDescent="0.2">
      <c r="E3263" s="87"/>
    </row>
    <row r="3264" spans="5:5" x14ac:dyDescent="0.2">
      <c r="E3264" s="87"/>
    </row>
    <row r="3265" spans="5:5" x14ac:dyDescent="0.2">
      <c r="E3265" s="87"/>
    </row>
    <row r="3266" spans="5:5" x14ac:dyDescent="0.2">
      <c r="E3266" s="87"/>
    </row>
    <row r="3267" spans="5:5" x14ac:dyDescent="0.2">
      <c r="E3267" s="87"/>
    </row>
    <row r="3268" spans="5:5" x14ac:dyDescent="0.2">
      <c r="E3268" s="87"/>
    </row>
    <row r="3269" spans="5:5" x14ac:dyDescent="0.2">
      <c r="E3269" s="87"/>
    </row>
    <row r="3270" spans="5:5" x14ac:dyDescent="0.2">
      <c r="E3270" s="87"/>
    </row>
    <row r="3271" spans="5:5" x14ac:dyDescent="0.2">
      <c r="E3271" s="87"/>
    </row>
    <row r="3272" spans="5:5" x14ac:dyDescent="0.2">
      <c r="E3272" s="87"/>
    </row>
    <row r="3273" spans="5:5" x14ac:dyDescent="0.2">
      <c r="E3273" s="87"/>
    </row>
    <row r="3274" spans="5:5" x14ac:dyDescent="0.2">
      <c r="E3274" s="87"/>
    </row>
    <row r="3275" spans="5:5" x14ac:dyDescent="0.2">
      <c r="E3275" s="87"/>
    </row>
    <row r="3276" spans="5:5" x14ac:dyDescent="0.2">
      <c r="E3276" s="87"/>
    </row>
    <row r="3277" spans="5:5" x14ac:dyDescent="0.2">
      <c r="E3277" s="87"/>
    </row>
    <row r="3278" spans="5:5" x14ac:dyDescent="0.2">
      <c r="E3278" s="87"/>
    </row>
    <row r="3279" spans="5:5" x14ac:dyDescent="0.2">
      <c r="E3279" s="87"/>
    </row>
    <row r="3280" spans="5:5" x14ac:dyDescent="0.2">
      <c r="E3280" s="87"/>
    </row>
    <row r="3281" spans="5:5" x14ac:dyDescent="0.2">
      <c r="E3281" s="87"/>
    </row>
    <row r="3282" spans="5:5" x14ac:dyDescent="0.2">
      <c r="E3282" s="87"/>
    </row>
    <row r="3283" spans="5:5" x14ac:dyDescent="0.2">
      <c r="E3283" s="87"/>
    </row>
    <row r="3284" spans="5:5" x14ac:dyDescent="0.2">
      <c r="E3284" s="87"/>
    </row>
    <row r="3285" spans="5:5" x14ac:dyDescent="0.2">
      <c r="E3285" s="87"/>
    </row>
    <row r="3286" spans="5:5" x14ac:dyDescent="0.2">
      <c r="E3286" s="87"/>
    </row>
    <row r="3287" spans="5:5" x14ac:dyDescent="0.2">
      <c r="E3287" s="87"/>
    </row>
    <row r="3288" spans="5:5" x14ac:dyDescent="0.2">
      <c r="E3288" s="87"/>
    </row>
    <row r="3289" spans="5:5" x14ac:dyDescent="0.2">
      <c r="E3289" s="87"/>
    </row>
    <row r="3290" spans="5:5" x14ac:dyDescent="0.2">
      <c r="E3290" s="87"/>
    </row>
    <row r="3291" spans="5:5" x14ac:dyDescent="0.2">
      <c r="E3291" s="87"/>
    </row>
    <row r="3292" spans="5:5" x14ac:dyDescent="0.2">
      <c r="E3292" s="87"/>
    </row>
    <row r="3293" spans="5:5" x14ac:dyDescent="0.2">
      <c r="E3293" s="87"/>
    </row>
    <row r="3294" spans="5:5" x14ac:dyDescent="0.2">
      <c r="E3294" s="87"/>
    </row>
    <row r="3295" spans="5:5" x14ac:dyDescent="0.2">
      <c r="E3295" s="87"/>
    </row>
    <row r="3296" spans="5:5" x14ac:dyDescent="0.2">
      <c r="E3296" s="87"/>
    </row>
    <row r="3297" spans="5:5" x14ac:dyDescent="0.2">
      <c r="E3297" s="87"/>
    </row>
    <row r="3298" spans="5:5" x14ac:dyDescent="0.2">
      <c r="E3298" s="87"/>
    </row>
    <row r="3299" spans="5:5" x14ac:dyDescent="0.2">
      <c r="E3299" s="87"/>
    </row>
    <row r="3300" spans="5:5" x14ac:dyDescent="0.2">
      <c r="E3300" s="87"/>
    </row>
    <row r="3301" spans="5:5" x14ac:dyDescent="0.2">
      <c r="E3301" s="87"/>
    </row>
    <row r="3302" spans="5:5" x14ac:dyDescent="0.2">
      <c r="E3302" s="87"/>
    </row>
    <row r="3303" spans="5:5" x14ac:dyDescent="0.2">
      <c r="E3303" s="87"/>
    </row>
    <row r="3304" spans="5:5" x14ac:dyDescent="0.2">
      <c r="E3304" s="87"/>
    </row>
    <row r="3305" spans="5:5" x14ac:dyDescent="0.2">
      <c r="E3305" s="87"/>
    </row>
    <row r="3306" spans="5:5" x14ac:dyDescent="0.2">
      <c r="E3306" s="87"/>
    </row>
    <row r="3307" spans="5:5" x14ac:dyDescent="0.2">
      <c r="E3307" s="87"/>
    </row>
    <row r="3308" spans="5:5" x14ac:dyDescent="0.2">
      <c r="E3308" s="87"/>
    </row>
    <row r="3309" spans="5:5" x14ac:dyDescent="0.2">
      <c r="E3309" s="87"/>
    </row>
    <row r="3310" spans="5:5" x14ac:dyDescent="0.2">
      <c r="E3310" s="87"/>
    </row>
    <row r="3311" spans="5:5" x14ac:dyDescent="0.2">
      <c r="E3311" s="87"/>
    </row>
    <row r="3312" spans="5:5" x14ac:dyDescent="0.2">
      <c r="E3312" s="87"/>
    </row>
    <row r="3313" spans="5:5" x14ac:dyDescent="0.2">
      <c r="E3313" s="87"/>
    </row>
    <row r="3314" spans="5:5" x14ac:dyDescent="0.2">
      <c r="E3314" s="87"/>
    </row>
    <row r="3315" spans="5:5" x14ac:dyDescent="0.2">
      <c r="E3315" s="87"/>
    </row>
    <row r="3316" spans="5:5" x14ac:dyDescent="0.2">
      <c r="E3316" s="87"/>
    </row>
    <row r="3317" spans="5:5" x14ac:dyDescent="0.2">
      <c r="E3317" s="87"/>
    </row>
    <row r="3318" spans="5:5" x14ac:dyDescent="0.2">
      <c r="E3318" s="87"/>
    </row>
    <row r="3319" spans="5:5" x14ac:dyDescent="0.2">
      <c r="E3319" s="87"/>
    </row>
    <row r="3320" spans="5:5" x14ac:dyDescent="0.2">
      <c r="E3320" s="87"/>
    </row>
    <row r="3321" spans="5:5" x14ac:dyDescent="0.2">
      <c r="E3321" s="87"/>
    </row>
    <row r="3322" spans="5:5" x14ac:dyDescent="0.2">
      <c r="E3322" s="87"/>
    </row>
    <row r="3323" spans="5:5" x14ac:dyDescent="0.2">
      <c r="E3323" s="87"/>
    </row>
    <row r="3324" spans="5:5" x14ac:dyDescent="0.2">
      <c r="E3324" s="87"/>
    </row>
    <row r="3325" spans="5:5" x14ac:dyDescent="0.2">
      <c r="E3325" s="87"/>
    </row>
    <row r="3326" spans="5:5" x14ac:dyDescent="0.2">
      <c r="E3326" s="87"/>
    </row>
    <row r="3327" spans="5:5" x14ac:dyDescent="0.2">
      <c r="E3327" s="87"/>
    </row>
    <row r="3328" spans="5:5" x14ac:dyDescent="0.2">
      <c r="E3328" s="87"/>
    </row>
    <row r="3329" spans="5:5" x14ac:dyDescent="0.2">
      <c r="E3329" s="87"/>
    </row>
    <row r="3330" spans="5:5" x14ac:dyDescent="0.2">
      <c r="E3330" s="87"/>
    </row>
    <row r="3331" spans="5:5" x14ac:dyDescent="0.2">
      <c r="E3331" s="87"/>
    </row>
    <row r="3332" spans="5:5" x14ac:dyDescent="0.2">
      <c r="E3332" s="87"/>
    </row>
    <row r="3333" spans="5:5" x14ac:dyDescent="0.2">
      <c r="E3333" s="87"/>
    </row>
    <row r="3334" spans="5:5" x14ac:dyDescent="0.2">
      <c r="E3334" s="87"/>
    </row>
    <row r="3335" spans="5:5" x14ac:dyDescent="0.2">
      <c r="E3335" s="87"/>
    </row>
    <row r="3336" spans="5:5" x14ac:dyDescent="0.2">
      <c r="E3336" s="87"/>
    </row>
    <row r="3337" spans="5:5" x14ac:dyDescent="0.2">
      <c r="E3337" s="87"/>
    </row>
    <row r="3338" spans="5:5" x14ac:dyDescent="0.2">
      <c r="E3338" s="87"/>
    </row>
    <row r="3339" spans="5:5" x14ac:dyDescent="0.2">
      <c r="E3339" s="87"/>
    </row>
    <row r="3340" spans="5:5" x14ac:dyDescent="0.2">
      <c r="E3340" s="87"/>
    </row>
    <row r="3341" spans="5:5" x14ac:dyDescent="0.2">
      <c r="E3341" s="87"/>
    </row>
    <row r="3342" spans="5:5" x14ac:dyDescent="0.2">
      <c r="E3342" s="87"/>
    </row>
    <row r="3343" spans="5:5" x14ac:dyDescent="0.2">
      <c r="E3343" s="87"/>
    </row>
    <row r="3344" spans="5:5" x14ac:dyDescent="0.2">
      <c r="E3344" s="87"/>
    </row>
    <row r="3345" spans="5:5" x14ac:dyDescent="0.2">
      <c r="E3345" s="87"/>
    </row>
    <row r="3346" spans="5:5" x14ac:dyDescent="0.2">
      <c r="E3346" s="87"/>
    </row>
    <row r="3347" spans="5:5" x14ac:dyDescent="0.2">
      <c r="E3347" s="87"/>
    </row>
    <row r="3348" spans="5:5" x14ac:dyDescent="0.2">
      <c r="E3348" s="87"/>
    </row>
    <row r="3349" spans="5:5" x14ac:dyDescent="0.2">
      <c r="E3349" s="87"/>
    </row>
    <row r="3350" spans="5:5" x14ac:dyDescent="0.2">
      <c r="E3350" s="87"/>
    </row>
    <row r="3351" spans="5:5" x14ac:dyDescent="0.2">
      <c r="E3351" s="87"/>
    </row>
    <row r="3352" spans="5:5" x14ac:dyDescent="0.2">
      <c r="E3352" s="87"/>
    </row>
    <row r="3353" spans="5:5" x14ac:dyDescent="0.2">
      <c r="E3353" s="87"/>
    </row>
    <row r="3354" spans="5:5" x14ac:dyDescent="0.2">
      <c r="E3354" s="87"/>
    </row>
    <row r="3355" spans="5:5" x14ac:dyDescent="0.2">
      <c r="E3355" s="87"/>
    </row>
    <row r="3356" spans="5:5" x14ac:dyDescent="0.2">
      <c r="E3356" s="87"/>
    </row>
    <row r="3357" spans="5:5" x14ac:dyDescent="0.2">
      <c r="E3357" s="87"/>
    </row>
    <row r="3358" spans="5:5" x14ac:dyDescent="0.2">
      <c r="E3358" s="87"/>
    </row>
    <row r="3359" spans="5:5" x14ac:dyDescent="0.2">
      <c r="E3359" s="87"/>
    </row>
    <row r="3360" spans="5:5" x14ac:dyDescent="0.2">
      <c r="E3360" s="87"/>
    </row>
    <row r="3361" spans="5:5" x14ac:dyDescent="0.2">
      <c r="E3361" s="87"/>
    </row>
    <row r="3362" spans="5:5" x14ac:dyDescent="0.2">
      <c r="E3362" s="87"/>
    </row>
    <row r="3363" spans="5:5" x14ac:dyDescent="0.2">
      <c r="E3363" s="87"/>
    </row>
    <row r="3364" spans="5:5" x14ac:dyDescent="0.2">
      <c r="E3364" s="87"/>
    </row>
    <row r="3365" spans="5:5" x14ac:dyDescent="0.2">
      <c r="E3365" s="87"/>
    </row>
    <row r="3366" spans="5:5" x14ac:dyDescent="0.2">
      <c r="E3366" s="87"/>
    </row>
    <row r="3367" spans="5:5" x14ac:dyDescent="0.2">
      <c r="E3367" s="87"/>
    </row>
    <row r="3368" spans="5:5" x14ac:dyDescent="0.2">
      <c r="E3368" s="87"/>
    </row>
    <row r="3369" spans="5:5" x14ac:dyDescent="0.2">
      <c r="E3369" s="87"/>
    </row>
    <row r="3370" spans="5:5" x14ac:dyDescent="0.2">
      <c r="E3370" s="87"/>
    </row>
    <row r="3371" spans="5:5" x14ac:dyDescent="0.2">
      <c r="E3371" s="87"/>
    </row>
    <row r="3372" spans="5:5" x14ac:dyDescent="0.2">
      <c r="E3372" s="87"/>
    </row>
    <row r="3373" spans="5:5" x14ac:dyDescent="0.2">
      <c r="E3373" s="87"/>
    </row>
    <row r="3374" spans="5:5" x14ac:dyDescent="0.2">
      <c r="E3374" s="87"/>
    </row>
    <row r="3375" spans="5:5" x14ac:dyDescent="0.2">
      <c r="E3375" s="87"/>
    </row>
    <row r="3376" spans="5:5" x14ac:dyDescent="0.2">
      <c r="E3376" s="87"/>
    </row>
    <row r="3377" spans="5:5" x14ac:dyDescent="0.2">
      <c r="E3377" s="87"/>
    </row>
    <row r="3378" spans="5:5" x14ac:dyDescent="0.2">
      <c r="E3378" s="87"/>
    </row>
    <row r="3379" spans="5:5" x14ac:dyDescent="0.2">
      <c r="E3379" s="87"/>
    </row>
    <row r="3380" spans="5:5" x14ac:dyDescent="0.2">
      <c r="E3380" s="87"/>
    </row>
    <row r="3381" spans="5:5" x14ac:dyDescent="0.2">
      <c r="E3381" s="87"/>
    </row>
    <row r="3382" spans="5:5" x14ac:dyDescent="0.2">
      <c r="E3382" s="87"/>
    </row>
    <row r="3383" spans="5:5" x14ac:dyDescent="0.2">
      <c r="E3383" s="87"/>
    </row>
    <row r="3384" spans="5:5" x14ac:dyDescent="0.2">
      <c r="E3384" s="87"/>
    </row>
    <row r="3385" spans="5:5" x14ac:dyDescent="0.2">
      <c r="E3385" s="87"/>
    </row>
    <row r="3386" spans="5:5" x14ac:dyDescent="0.2">
      <c r="E3386" s="87"/>
    </row>
    <row r="3387" spans="5:5" x14ac:dyDescent="0.2">
      <c r="E3387" s="87"/>
    </row>
    <row r="3388" spans="5:5" x14ac:dyDescent="0.2">
      <c r="E3388" s="87"/>
    </row>
    <row r="3389" spans="5:5" x14ac:dyDescent="0.2">
      <c r="E3389" s="87"/>
    </row>
    <row r="3390" spans="5:5" x14ac:dyDescent="0.2">
      <c r="E3390" s="87"/>
    </row>
    <row r="3391" spans="5:5" x14ac:dyDescent="0.2">
      <c r="E3391" s="87"/>
    </row>
    <row r="3392" spans="5:5" x14ac:dyDescent="0.2">
      <c r="E3392" s="87"/>
    </row>
    <row r="3393" spans="5:5" x14ac:dyDescent="0.2">
      <c r="E3393" s="87"/>
    </row>
    <row r="3394" spans="5:5" x14ac:dyDescent="0.2">
      <c r="E3394" s="87"/>
    </row>
    <row r="3395" spans="5:5" x14ac:dyDescent="0.2">
      <c r="E3395" s="87"/>
    </row>
    <row r="3396" spans="5:5" x14ac:dyDescent="0.2">
      <c r="E3396" s="87"/>
    </row>
    <row r="3397" spans="5:5" x14ac:dyDescent="0.2">
      <c r="E3397" s="87"/>
    </row>
    <row r="3398" spans="5:5" x14ac:dyDescent="0.2">
      <c r="E3398" s="87"/>
    </row>
    <row r="3399" spans="5:5" x14ac:dyDescent="0.2">
      <c r="E3399" s="87"/>
    </row>
    <row r="3400" spans="5:5" x14ac:dyDescent="0.2">
      <c r="E3400" s="87"/>
    </row>
    <row r="3401" spans="5:5" x14ac:dyDescent="0.2">
      <c r="E3401" s="87"/>
    </row>
    <row r="3402" spans="5:5" x14ac:dyDescent="0.2">
      <c r="E3402" s="87"/>
    </row>
    <row r="3403" spans="5:5" x14ac:dyDescent="0.2">
      <c r="E3403" s="87"/>
    </row>
    <row r="3404" spans="5:5" x14ac:dyDescent="0.2">
      <c r="E3404" s="87"/>
    </row>
    <row r="3405" spans="5:5" x14ac:dyDescent="0.2">
      <c r="E3405" s="87"/>
    </row>
    <row r="3406" spans="5:5" x14ac:dyDescent="0.2">
      <c r="E3406" s="87"/>
    </row>
    <row r="3407" spans="5:5" x14ac:dyDescent="0.2">
      <c r="E3407" s="87"/>
    </row>
    <row r="3408" spans="5:5" x14ac:dyDescent="0.2">
      <c r="E3408" s="87"/>
    </row>
    <row r="3409" spans="5:5" x14ac:dyDescent="0.2">
      <c r="E3409" s="87"/>
    </row>
    <row r="3410" spans="5:5" x14ac:dyDescent="0.2">
      <c r="E3410" s="87"/>
    </row>
    <row r="3411" spans="5:5" x14ac:dyDescent="0.2">
      <c r="E3411" s="87"/>
    </row>
    <row r="3412" spans="5:5" x14ac:dyDescent="0.2">
      <c r="E3412" s="87"/>
    </row>
    <row r="3413" spans="5:5" x14ac:dyDescent="0.2">
      <c r="E3413" s="87"/>
    </row>
    <row r="3414" spans="5:5" x14ac:dyDescent="0.2">
      <c r="E3414" s="87"/>
    </row>
    <row r="3415" spans="5:5" x14ac:dyDescent="0.2">
      <c r="E3415" s="87"/>
    </row>
    <row r="3416" spans="5:5" x14ac:dyDescent="0.2">
      <c r="E3416" s="87"/>
    </row>
    <row r="3417" spans="5:5" x14ac:dyDescent="0.2">
      <c r="E3417" s="87"/>
    </row>
    <row r="3418" spans="5:5" x14ac:dyDescent="0.2">
      <c r="E3418" s="87"/>
    </row>
    <row r="3419" spans="5:5" x14ac:dyDescent="0.2">
      <c r="E3419" s="87"/>
    </row>
    <row r="3420" spans="5:5" x14ac:dyDescent="0.2">
      <c r="E3420" s="87"/>
    </row>
    <row r="3421" spans="5:5" x14ac:dyDescent="0.2">
      <c r="E3421" s="87"/>
    </row>
    <row r="3422" spans="5:5" x14ac:dyDescent="0.2">
      <c r="E3422" s="87"/>
    </row>
    <row r="3423" spans="5:5" x14ac:dyDescent="0.2">
      <c r="E3423" s="87"/>
    </row>
    <row r="3424" spans="5:5" x14ac:dyDescent="0.2">
      <c r="E3424" s="87"/>
    </row>
    <row r="3425" spans="5:5" x14ac:dyDescent="0.2">
      <c r="E3425" s="87"/>
    </row>
    <row r="3426" spans="5:5" x14ac:dyDescent="0.2">
      <c r="E3426" s="87"/>
    </row>
    <row r="3427" spans="5:5" x14ac:dyDescent="0.2">
      <c r="E3427" s="87"/>
    </row>
    <row r="3428" spans="5:5" x14ac:dyDescent="0.2">
      <c r="E3428" s="87"/>
    </row>
    <row r="3429" spans="5:5" x14ac:dyDescent="0.2">
      <c r="E3429" s="87"/>
    </row>
    <row r="3430" spans="5:5" x14ac:dyDescent="0.2">
      <c r="E3430" s="87"/>
    </row>
    <row r="3431" spans="5:5" x14ac:dyDescent="0.2">
      <c r="E3431" s="87"/>
    </row>
    <row r="3432" spans="5:5" x14ac:dyDescent="0.2">
      <c r="E3432" s="87"/>
    </row>
    <row r="3433" spans="5:5" x14ac:dyDescent="0.2">
      <c r="E3433" s="87"/>
    </row>
    <row r="3434" spans="5:5" x14ac:dyDescent="0.2">
      <c r="E3434" s="87"/>
    </row>
    <row r="3435" spans="5:5" x14ac:dyDescent="0.2">
      <c r="E3435" s="87"/>
    </row>
    <row r="3436" spans="5:5" x14ac:dyDescent="0.2">
      <c r="E3436" s="87"/>
    </row>
    <row r="3437" spans="5:5" x14ac:dyDescent="0.2">
      <c r="E3437" s="87"/>
    </row>
    <row r="3438" spans="5:5" x14ac:dyDescent="0.2">
      <c r="E3438" s="87"/>
    </row>
    <row r="3439" spans="5:5" x14ac:dyDescent="0.2">
      <c r="E3439" s="87"/>
    </row>
    <row r="3440" spans="5:5" x14ac:dyDescent="0.2">
      <c r="E3440" s="87"/>
    </row>
    <row r="3441" spans="5:5" x14ac:dyDescent="0.2">
      <c r="E3441" s="87"/>
    </row>
    <row r="3442" spans="5:5" x14ac:dyDescent="0.2">
      <c r="E3442" s="87"/>
    </row>
    <row r="3443" spans="5:5" x14ac:dyDescent="0.2">
      <c r="E3443" s="87"/>
    </row>
    <row r="3444" spans="5:5" x14ac:dyDescent="0.2">
      <c r="E3444" s="87"/>
    </row>
    <row r="3445" spans="5:5" x14ac:dyDescent="0.2">
      <c r="E3445" s="87"/>
    </row>
    <row r="3446" spans="5:5" x14ac:dyDescent="0.2">
      <c r="E3446" s="87"/>
    </row>
    <row r="3447" spans="5:5" x14ac:dyDescent="0.2">
      <c r="E3447" s="87"/>
    </row>
    <row r="3448" spans="5:5" x14ac:dyDescent="0.2">
      <c r="E3448" s="87"/>
    </row>
    <row r="3449" spans="5:5" x14ac:dyDescent="0.2">
      <c r="E3449" s="87"/>
    </row>
    <row r="3450" spans="5:5" x14ac:dyDescent="0.2">
      <c r="E3450" s="87"/>
    </row>
    <row r="3451" spans="5:5" x14ac:dyDescent="0.2">
      <c r="E3451" s="87"/>
    </row>
    <row r="3452" spans="5:5" x14ac:dyDescent="0.2">
      <c r="E3452" s="87"/>
    </row>
    <row r="3453" spans="5:5" x14ac:dyDescent="0.2">
      <c r="E3453" s="87"/>
    </row>
    <row r="3454" spans="5:5" x14ac:dyDescent="0.2">
      <c r="E3454" s="87"/>
    </row>
    <row r="3455" spans="5:5" x14ac:dyDescent="0.2">
      <c r="E3455" s="87"/>
    </row>
    <row r="3456" spans="5:5" x14ac:dyDescent="0.2">
      <c r="E3456" s="87"/>
    </row>
    <row r="3457" spans="5:5" x14ac:dyDescent="0.2">
      <c r="E3457" s="87"/>
    </row>
    <row r="3458" spans="5:5" x14ac:dyDescent="0.2">
      <c r="E3458" s="87"/>
    </row>
    <row r="3459" spans="5:5" x14ac:dyDescent="0.2">
      <c r="E3459" s="87"/>
    </row>
    <row r="3460" spans="5:5" x14ac:dyDescent="0.2">
      <c r="E3460" s="87"/>
    </row>
    <row r="3461" spans="5:5" x14ac:dyDescent="0.2">
      <c r="E3461" s="87"/>
    </row>
    <row r="3462" spans="5:5" x14ac:dyDescent="0.2">
      <c r="E3462" s="87"/>
    </row>
    <row r="3463" spans="5:5" x14ac:dyDescent="0.2">
      <c r="E3463" s="87"/>
    </row>
    <row r="3464" spans="5:5" x14ac:dyDescent="0.2">
      <c r="E3464" s="87"/>
    </row>
    <row r="3465" spans="5:5" x14ac:dyDescent="0.2">
      <c r="E3465" s="87"/>
    </row>
    <row r="3466" spans="5:5" x14ac:dyDescent="0.2">
      <c r="E3466" s="87"/>
    </row>
    <row r="3467" spans="5:5" x14ac:dyDescent="0.2">
      <c r="E3467" s="87"/>
    </row>
    <row r="3468" spans="5:5" x14ac:dyDescent="0.2">
      <c r="E3468" s="87"/>
    </row>
    <row r="3469" spans="5:5" x14ac:dyDescent="0.2">
      <c r="E3469" s="87"/>
    </row>
    <row r="3470" spans="5:5" x14ac:dyDescent="0.2">
      <c r="E3470" s="87"/>
    </row>
    <row r="3471" spans="5:5" x14ac:dyDescent="0.2">
      <c r="E3471" s="87"/>
    </row>
    <row r="3472" spans="5:5" x14ac:dyDescent="0.2">
      <c r="E3472" s="87"/>
    </row>
    <row r="3473" spans="5:5" x14ac:dyDescent="0.2">
      <c r="E3473" s="87"/>
    </row>
    <row r="3474" spans="5:5" x14ac:dyDescent="0.2">
      <c r="E3474" s="87"/>
    </row>
    <row r="3475" spans="5:5" x14ac:dyDescent="0.2">
      <c r="E3475" s="87"/>
    </row>
    <row r="3476" spans="5:5" x14ac:dyDescent="0.2">
      <c r="E3476" s="87"/>
    </row>
    <row r="3477" spans="5:5" x14ac:dyDescent="0.2">
      <c r="E3477" s="87"/>
    </row>
    <row r="3478" spans="5:5" x14ac:dyDescent="0.2">
      <c r="E3478" s="87"/>
    </row>
    <row r="3479" spans="5:5" x14ac:dyDescent="0.2">
      <c r="E3479" s="87"/>
    </row>
    <row r="3480" spans="5:5" x14ac:dyDescent="0.2">
      <c r="E3480" s="87"/>
    </row>
    <row r="3481" spans="5:5" x14ac:dyDescent="0.2">
      <c r="E3481" s="87"/>
    </row>
    <row r="3482" spans="5:5" x14ac:dyDescent="0.2">
      <c r="E3482" s="87"/>
    </row>
    <row r="3483" spans="5:5" x14ac:dyDescent="0.2">
      <c r="E3483" s="87"/>
    </row>
    <row r="3484" spans="5:5" x14ac:dyDescent="0.2">
      <c r="E3484" s="87"/>
    </row>
    <row r="3485" spans="5:5" x14ac:dyDescent="0.2">
      <c r="E3485" s="87"/>
    </row>
    <row r="3486" spans="5:5" x14ac:dyDescent="0.2">
      <c r="E3486" s="87"/>
    </row>
    <row r="3487" spans="5:5" x14ac:dyDescent="0.2">
      <c r="E3487" s="87"/>
    </row>
    <row r="3488" spans="5:5" x14ac:dyDescent="0.2">
      <c r="E3488" s="87"/>
    </row>
    <row r="3489" spans="5:5" x14ac:dyDescent="0.2">
      <c r="E3489" s="87"/>
    </row>
    <row r="3490" spans="5:5" x14ac:dyDescent="0.2">
      <c r="E3490" s="87"/>
    </row>
    <row r="3491" spans="5:5" x14ac:dyDescent="0.2">
      <c r="E3491" s="87"/>
    </row>
    <row r="3492" spans="5:5" x14ac:dyDescent="0.2">
      <c r="E3492" s="87"/>
    </row>
    <row r="3493" spans="5:5" x14ac:dyDescent="0.2">
      <c r="E3493" s="87"/>
    </row>
    <row r="3494" spans="5:5" x14ac:dyDescent="0.2">
      <c r="E3494" s="87"/>
    </row>
    <row r="3495" spans="5:5" x14ac:dyDescent="0.2">
      <c r="E3495" s="87"/>
    </row>
    <row r="3496" spans="5:5" x14ac:dyDescent="0.2">
      <c r="E3496" s="87"/>
    </row>
    <row r="3497" spans="5:5" x14ac:dyDescent="0.2">
      <c r="E3497" s="87"/>
    </row>
    <row r="3498" spans="5:5" x14ac:dyDescent="0.2">
      <c r="E3498" s="87"/>
    </row>
    <row r="3499" spans="5:5" x14ac:dyDescent="0.2">
      <c r="E3499" s="87"/>
    </row>
    <row r="3500" spans="5:5" x14ac:dyDescent="0.2">
      <c r="E3500" s="87"/>
    </row>
    <row r="3501" spans="5:5" x14ac:dyDescent="0.2">
      <c r="E3501" s="87"/>
    </row>
    <row r="3502" spans="5:5" x14ac:dyDescent="0.2">
      <c r="E3502" s="87"/>
    </row>
    <row r="3503" spans="5:5" x14ac:dyDescent="0.2">
      <c r="E3503" s="87"/>
    </row>
    <row r="3504" spans="5:5" x14ac:dyDescent="0.2">
      <c r="E3504" s="87"/>
    </row>
    <row r="3505" spans="5:5" x14ac:dyDescent="0.2">
      <c r="E3505" s="87"/>
    </row>
    <row r="3506" spans="5:5" x14ac:dyDescent="0.2">
      <c r="E3506" s="87"/>
    </row>
    <row r="3507" spans="5:5" x14ac:dyDescent="0.2">
      <c r="E3507" s="87"/>
    </row>
    <row r="3508" spans="5:5" x14ac:dyDescent="0.2">
      <c r="E3508" s="87"/>
    </row>
    <row r="3509" spans="5:5" x14ac:dyDescent="0.2">
      <c r="E3509" s="87"/>
    </row>
    <row r="3510" spans="5:5" x14ac:dyDescent="0.2">
      <c r="E3510" s="87"/>
    </row>
    <row r="3511" spans="5:5" x14ac:dyDescent="0.2">
      <c r="E3511" s="87"/>
    </row>
    <row r="3512" spans="5:5" x14ac:dyDescent="0.2">
      <c r="E3512" s="87"/>
    </row>
    <row r="3513" spans="5:5" x14ac:dyDescent="0.2">
      <c r="E3513" s="87"/>
    </row>
    <row r="3514" spans="5:5" x14ac:dyDescent="0.2">
      <c r="E3514" s="87"/>
    </row>
    <row r="3515" spans="5:5" x14ac:dyDescent="0.2">
      <c r="E3515" s="87"/>
    </row>
    <row r="3516" spans="5:5" x14ac:dyDescent="0.2">
      <c r="E3516" s="87"/>
    </row>
    <row r="3517" spans="5:5" x14ac:dyDescent="0.2">
      <c r="E3517" s="87"/>
    </row>
    <row r="3518" spans="5:5" x14ac:dyDescent="0.2">
      <c r="E3518" s="87"/>
    </row>
    <row r="3519" spans="5:5" x14ac:dyDescent="0.2">
      <c r="E3519" s="87"/>
    </row>
    <row r="3520" spans="5:5" x14ac:dyDescent="0.2">
      <c r="E3520" s="87"/>
    </row>
    <row r="3521" spans="5:5" x14ac:dyDescent="0.2">
      <c r="E3521" s="87"/>
    </row>
    <row r="3522" spans="5:5" x14ac:dyDescent="0.2">
      <c r="E3522" s="87"/>
    </row>
    <row r="3523" spans="5:5" x14ac:dyDescent="0.2">
      <c r="E3523" s="87"/>
    </row>
    <row r="3524" spans="5:5" x14ac:dyDescent="0.2">
      <c r="E3524" s="87"/>
    </row>
    <row r="3525" spans="5:5" x14ac:dyDescent="0.2">
      <c r="E3525" s="87"/>
    </row>
    <row r="3526" spans="5:5" x14ac:dyDescent="0.2">
      <c r="E3526" s="87"/>
    </row>
    <row r="3527" spans="5:5" x14ac:dyDescent="0.2">
      <c r="E3527" s="87"/>
    </row>
    <row r="3528" spans="5:5" x14ac:dyDescent="0.2">
      <c r="E3528" s="87"/>
    </row>
    <row r="3529" spans="5:5" x14ac:dyDescent="0.2">
      <c r="E3529" s="87"/>
    </row>
    <row r="3530" spans="5:5" x14ac:dyDescent="0.2">
      <c r="E3530" s="87"/>
    </row>
    <row r="3531" spans="5:5" x14ac:dyDescent="0.2">
      <c r="E3531" s="87"/>
    </row>
    <row r="3532" spans="5:5" x14ac:dyDescent="0.2">
      <c r="E3532" s="87"/>
    </row>
    <row r="3533" spans="5:5" x14ac:dyDescent="0.2">
      <c r="E3533" s="87"/>
    </row>
    <row r="3534" spans="5:5" x14ac:dyDescent="0.2">
      <c r="E3534" s="87"/>
    </row>
    <row r="3535" spans="5:5" x14ac:dyDescent="0.2">
      <c r="E3535" s="87"/>
    </row>
    <row r="3536" spans="5:5" x14ac:dyDescent="0.2">
      <c r="E3536" s="87"/>
    </row>
    <row r="3537" spans="5:5" x14ac:dyDescent="0.2">
      <c r="E3537" s="87"/>
    </row>
    <row r="3538" spans="5:5" x14ac:dyDescent="0.2">
      <c r="E3538" s="87"/>
    </row>
    <row r="3539" spans="5:5" x14ac:dyDescent="0.2">
      <c r="E3539" s="87"/>
    </row>
    <row r="3540" spans="5:5" x14ac:dyDescent="0.2">
      <c r="E3540" s="87"/>
    </row>
    <row r="3541" spans="5:5" x14ac:dyDescent="0.2">
      <c r="E3541" s="87"/>
    </row>
    <row r="3542" spans="5:5" x14ac:dyDescent="0.2">
      <c r="E3542" s="87"/>
    </row>
    <row r="3543" spans="5:5" x14ac:dyDescent="0.2">
      <c r="E3543" s="87"/>
    </row>
    <row r="3544" spans="5:5" x14ac:dyDescent="0.2">
      <c r="E3544" s="87"/>
    </row>
    <row r="3545" spans="5:5" x14ac:dyDescent="0.2">
      <c r="E3545" s="87"/>
    </row>
    <row r="3546" spans="5:5" x14ac:dyDescent="0.2">
      <c r="E3546" s="87"/>
    </row>
    <row r="3547" spans="5:5" x14ac:dyDescent="0.2">
      <c r="E3547" s="87"/>
    </row>
    <row r="3548" spans="5:5" x14ac:dyDescent="0.2">
      <c r="E3548" s="87"/>
    </row>
    <row r="3549" spans="5:5" x14ac:dyDescent="0.2">
      <c r="E3549" s="87"/>
    </row>
    <row r="3550" spans="5:5" x14ac:dyDescent="0.2">
      <c r="E3550" s="87"/>
    </row>
    <row r="3551" spans="5:5" x14ac:dyDescent="0.2">
      <c r="E3551" s="87"/>
    </row>
    <row r="3552" spans="5:5" x14ac:dyDescent="0.2">
      <c r="E3552" s="87"/>
    </row>
    <row r="3553" spans="5:5" x14ac:dyDescent="0.2">
      <c r="E3553" s="87"/>
    </row>
    <row r="3554" spans="5:5" x14ac:dyDescent="0.2">
      <c r="E3554" s="87"/>
    </row>
    <row r="3555" spans="5:5" x14ac:dyDescent="0.2">
      <c r="E3555" s="87"/>
    </row>
    <row r="3556" spans="5:5" x14ac:dyDescent="0.2">
      <c r="E3556" s="87"/>
    </row>
    <row r="3557" spans="5:5" x14ac:dyDescent="0.2">
      <c r="E3557" s="87"/>
    </row>
    <row r="3558" spans="5:5" x14ac:dyDescent="0.2">
      <c r="E3558" s="87"/>
    </row>
    <row r="3559" spans="5:5" x14ac:dyDescent="0.2">
      <c r="E3559" s="87"/>
    </row>
    <row r="3560" spans="5:5" x14ac:dyDescent="0.2">
      <c r="E3560" s="87"/>
    </row>
    <row r="3561" spans="5:5" x14ac:dyDescent="0.2">
      <c r="E3561" s="87"/>
    </row>
    <row r="3562" spans="5:5" x14ac:dyDescent="0.2">
      <c r="E3562" s="87"/>
    </row>
    <row r="3563" spans="5:5" x14ac:dyDescent="0.2">
      <c r="E3563" s="87"/>
    </row>
    <row r="3564" spans="5:5" x14ac:dyDescent="0.2">
      <c r="E3564" s="87"/>
    </row>
    <row r="3565" spans="5:5" x14ac:dyDescent="0.2">
      <c r="E3565" s="87"/>
    </row>
    <row r="3566" spans="5:5" x14ac:dyDescent="0.2">
      <c r="E3566" s="87"/>
    </row>
    <row r="3567" spans="5:5" x14ac:dyDescent="0.2">
      <c r="E3567" s="87"/>
    </row>
    <row r="3568" spans="5:5" x14ac:dyDescent="0.2">
      <c r="E3568" s="87"/>
    </row>
    <row r="3569" spans="5:5" x14ac:dyDescent="0.2">
      <c r="E3569" s="87"/>
    </row>
    <row r="3570" spans="5:5" x14ac:dyDescent="0.2">
      <c r="E3570" s="87"/>
    </row>
    <row r="3571" spans="5:5" x14ac:dyDescent="0.2">
      <c r="E3571" s="87"/>
    </row>
    <row r="3572" spans="5:5" x14ac:dyDescent="0.2">
      <c r="E3572" s="87"/>
    </row>
    <row r="3573" spans="5:5" x14ac:dyDescent="0.2">
      <c r="E3573" s="87"/>
    </row>
    <row r="3574" spans="5:5" x14ac:dyDescent="0.2">
      <c r="E3574" s="87"/>
    </row>
    <row r="3575" spans="5:5" x14ac:dyDescent="0.2">
      <c r="E3575" s="87"/>
    </row>
    <row r="3576" spans="5:5" x14ac:dyDescent="0.2">
      <c r="E3576" s="87"/>
    </row>
    <row r="3577" spans="5:5" x14ac:dyDescent="0.2">
      <c r="E3577" s="87"/>
    </row>
    <row r="3578" spans="5:5" x14ac:dyDescent="0.2">
      <c r="E3578" s="87"/>
    </row>
    <row r="3579" spans="5:5" x14ac:dyDescent="0.2">
      <c r="E3579" s="87"/>
    </row>
    <row r="3580" spans="5:5" x14ac:dyDescent="0.2">
      <c r="E3580" s="87"/>
    </row>
    <row r="3581" spans="5:5" x14ac:dyDescent="0.2">
      <c r="E3581" s="87"/>
    </row>
    <row r="3582" spans="5:5" x14ac:dyDescent="0.2">
      <c r="E3582" s="87"/>
    </row>
    <row r="3583" spans="5:5" x14ac:dyDescent="0.2">
      <c r="E3583" s="87"/>
    </row>
    <row r="3584" spans="5:5" x14ac:dyDescent="0.2">
      <c r="E3584" s="87"/>
    </row>
    <row r="3585" spans="5:5" x14ac:dyDescent="0.2">
      <c r="E3585" s="87"/>
    </row>
    <row r="3586" spans="5:5" x14ac:dyDescent="0.2">
      <c r="E3586" s="87"/>
    </row>
    <row r="3587" spans="5:5" x14ac:dyDescent="0.2">
      <c r="E3587" s="87"/>
    </row>
    <row r="3588" spans="5:5" x14ac:dyDescent="0.2">
      <c r="E3588" s="87"/>
    </row>
    <row r="3589" spans="5:5" x14ac:dyDescent="0.2">
      <c r="E3589" s="87"/>
    </row>
    <row r="3590" spans="5:5" x14ac:dyDescent="0.2">
      <c r="E3590" s="87"/>
    </row>
    <row r="3591" spans="5:5" x14ac:dyDescent="0.2">
      <c r="E3591" s="87"/>
    </row>
    <row r="3592" spans="5:5" x14ac:dyDescent="0.2">
      <c r="E3592" s="87"/>
    </row>
    <row r="3593" spans="5:5" x14ac:dyDescent="0.2">
      <c r="E3593" s="87"/>
    </row>
    <row r="3594" spans="5:5" x14ac:dyDescent="0.2">
      <c r="E3594" s="87"/>
    </row>
    <row r="3595" spans="5:5" x14ac:dyDescent="0.2">
      <c r="E3595" s="87"/>
    </row>
    <row r="3596" spans="5:5" x14ac:dyDescent="0.2">
      <c r="E3596" s="87"/>
    </row>
    <row r="3597" spans="5:5" x14ac:dyDescent="0.2">
      <c r="E3597" s="87"/>
    </row>
    <row r="3598" spans="5:5" x14ac:dyDescent="0.2">
      <c r="E3598" s="87"/>
    </row>
    <row r="3599" spans="5:5" x14ac:dyDescent="0.2">
      <c r="E3599" s="87"/>
    </row>
    <row r="3600" spans="5:5" x14ac:dyDescent="0.2">
      <c r="E3600" s="87"/>
    </row>
    <row r="3601" spans="5:5" x14ac:dyDescent="0.2">
      <c r="E3601" s="87"/>
    </row>
    <row r="3602" spans="5:5" x14ac:dyDescent="0.2">
      <c r="E3602" s="87"/>
    </row>
    <row r="3603" spans="5:5" x14ac:dyDescent="0.2">
      <c r="E3603" s="87"/>
    </row>
    <row r="3604" spans="5:5" x14ac:dyDescent="0.2">
      <c r="E3604" s="87"/>
    </row>
    <row r="3605" spans="5:5" x14ac:dyDescent="0.2">
      <c r="E3605" s="87"/>
    </row>
    <row r="3606" spans="5:5" x14ac:dyDescent="0.2">
      <c r="E3606" s="87"/>
    </row>
    <row r="3607" spans="5:5" x14ac:dyDescent="0.2">
      <c r="E3607" s="87"/>
    </row>
    <row r="3608" spans="5:5" x14ac:dyDescent="0.2">
      <c r="E3608" s="87"/>
    </row>
    <row r="3609" spans="5:5" x14ac:dyDescent="0.2">
      <c r="E3609" s="87"/>
    </row>
    <row r="3610" spans="5:5" x14ac:dyDescent="0.2">
      <c r="E3610" s="87"/>
    </row>
    <row r="3611" spans="5:5" x14ac:dyDescent="0.2">
      <c r="E3611" s="87"/>
    </row>
    <row r="3612" spans="5:5" x14ac:dyDescent="0.2">
      <c r="E3612" s="87"/>
    </row>
    <row r="3613" spans="5:5" x14ac:dyDescent="0.2">
      <c r="E3613" s="87"/>
    </row>
    <row r="3614" spans="5:5" x14ac:dyDescent="0.2">
      <c r="E3614" s="87"/>
    </row>
    <row r="3615" spans="5:5" x14ac:dyDescent="0.2">
      <c r="E3615" s="87"/>
    </row>
    <row r="3616" spans="5:5" x14ac:dyDescent="0.2">
      <c r="E3616" s="87"/>
    </row>
    <row r="3617" spans="5:5" x14ac:dyDescent="0.2">
      <c r="E3617" s="87"/>
    </row>
    <row r="3618" spans="5:5" x14ac:dyDescent="0.2">
      <c r="E3618" s="87"/>
    </row>
    <row r="3619" spans="5:5" x14ac:dyDescent="0.2">
      <c r="E3619" s="87"/>
    </row>
    <row r="3620" spans="5:5" x14ac:dyDescent="0.2">
      <c r="E3620" s="87"/>
    </row>
    <row r="3621" spans="5:5" x14ac:dyDescent="0.2">
      <c r="E3621" s="87"/>
    </row>
    <row r="3622" spans="5:5" x14ac:dyDescent="0.2">
      <c r="E3622" s="87"/>
    </row>
    <row r="3623" spans="5:5" x14ac:dyDescent="0.2">
      <c r="E3623" s="87"/>
    </row>
    <row r="3624" spans="5:5" x14ac:dyDescent="0.2">
      <c r="E3624" s="87"/>
    </row>
    <row r="3625" spans="5:5" x14ac:dyDescent="0.2">
      <c r="E3625" s="87"/>
    </row>
    <row r="3626" spans="5:5" x14ac:dyDescent="0.2">
      <c r="E3626" s="87"/>
    </row>
    <row r="3627" spans="5:5" x14ac:dyDescent="0.2">
      <c r="E3627" s="87"/>
    </row>
    <row r="3628" spans="5:5" x14ac:dyDescent="0.2">
      <c r="E3628" s="87"/>
    </row>
    <row r="3629" spans="5:5" x14ac:dyDescent="0.2">
      <c r="E3629" s="87"/>
    </row>
    <row r="3630" spans="5:5" x14ac:dyDescent="0.2">
      <c r="E3630" s="87"/>
    </row>
    <row r="3631" spans="5:5" x14ac:dyDescent="0.2">
      <c r="E3631" s="87"/>
    </row>
    <row r="3632" spans="5:5" x14ac:dyDescent="0.2">
      <c r="E3632" s="87"/>
    </row>
    <row r="3633" spans="5:5" x14ac:dyDescent="0.2">
      <c r="E3633" s="87"/>
    </row>
    <row r="3634" spans="5:5" x14ac:dyDescent="0.2">
      <c r="E3634" s="87"/>
    </row>
    <row r="3635" spans="5:5" x14ac:dyDescent="0.2">
      <c r="E3635" s="87"/>
    </row>
    <row r="3636" spans="5:5" x14ac:dyDescent="0.2">
      <c r="E3636" s="87"/>
    </row>
    <row r="3637" spans="5:5" x14ac:dyDescent="0.2">
      <c r="E3637" s="87"/>
    </row>
    <row r="3638" spans="5:5" x14ac:dyDescent="0.2">
      <c r="E3638" s="87"/>
    </row>
    <row r="3639" spans="5:5" x14ac:dyDescent="0.2">
      <c r="E3639" s="87"/>
    </row>
    <row r="3640" spans="5:5" x14ac:dyDescent="0.2">
      <c r="E3640" s="87"/>
    </row>
    <row r="3641" spans="5:5" x14ac:dyDescent="0.2">
      <c r="E3641" s="87"/>
    </row>
    <row r="3642" spans="5:5" x14ac:dyDescent="0.2">
      <c r="E3642" s="87"/>
    </row>
    <row r="3643" spans="5:5" x14ac:dyDescent="0.2">
      <c r="E3643" s="87"/>
    </row>
    <row r="3644" spans="5:5" x14ac:dyDescent="0.2">
      <c r="E3644" s="87"/>
    </row>
    <row r="3645" spans="5:5" x14ac:dyDescent="0.2">
      <c r="E3645" s="87"/>
    </row>
    <row r="3646" spans="5:5" x14ac:dyDescent="0.2">
      <c r="E3646" s="87"/>
    </row>
    <row r="3647" spans="5:5" x14ac:dyDescent="0.2">
      <c r="E3647" s="87"/>
    </row>
    <row r="3648" spans="5:5" x14ac:dyDescent="0.2">
      <c r="E3648" s="87"/>
    </row>
    <row r="3649" spans="5:5" x14ac:dyDescent="0.2">
      <c r="E3649" s="87"/>
    </row>
    <row r="3650" spans="5:5" x14ac:dyDescent="0.2">
      <c r="E3650" s="87"/>
    </row>
    <row r="3651" spans="5:5" x14ac:dyDescent="0.2">
      <c r="E3651" s="87"/>
    </row>
    <row r="3652" spans="5:5" x14ac:dyDescent="0.2">
      <c r="E3652" s="87"/>
    </row>
    <row r="3653" spans="5:5" x14ac:dyDescent="0.2">
      <c r="E3653" s="87"/>
    </row>
    <row r="3654" spans="5:5" x14ac:dyDescent="0.2">
      <c r="E3654" s="87"/>
    </row>
    <row r="3655" spans="5:5" x14ac:dyDescent="0.2">
      <c r="E3655" s="87"/>
    </row>
    <row r="3656" spans="5:5" x14ac:dyDescent="0.2">
      <c r="E3656" s="87"/>
    </row>
    <row r="3657" spans="5:5" x14ac:dyDescent="0.2">
      <c r="E3657" s="87"/>
    </row>
    <row r="3658" spans="5:5" x14ac:dyDescent="0.2">
      <c r="E3658" s="87"/>
    </row>
    <row r="3659" spans="5:5" x14ac:dyDescent="0.2">
      <c r="E3659" s="87"/>
    </row>
    <row r="3660" spans="5:5" x14ac:dyDescent="0.2">
      <c r="E3660" s="87"/>
    </row>
    <row r="3661" spans="5:5" x14ac:dyDescent="0.2">
      <c r="E3661" s="87"/>
    </row>
    <row r="3662" spans="5:5" x14ac:dyDescent="0.2">
      <c r="E3662" s="87"/>
    </row>
    <row r="3663" spans="5:5" x14ac:dyDescent="0.2">
      <c r="E3663" s="87"/>
    </row>
    <row r="3664" spans="5:5" x14ac:dyDescent="0.2">
      <c r="E3664" s="87"/>
    </row>
    <row r="3665" spans="5:5" x14ac:dyDescent="0.2">
      <c r="E3665" s="87"/>
    </row>
    <row r="3666" spans="5:5" x14ac:dyDescent="0.2">
      <c r="E3666" s="87"/>
    </row>
    <row r="3667" spans="5:5" x14ac:dyDescent="0.2">
      <c r="E3667" s="87"/>
    </row>
    <row r="3668" spans="5:5" x14ac:dyDescent="0.2">
      <c r="E3668" s="87"/>
    </row>
    <row r="3669" spans="5:5" x14ac:dyDescent="0.2">
      <c r="E3669" s="87"/>
    </row>
    <row r="3670" spans="5:5" x14ac:dyDescent="0.2">
      <c r="E3670" s="87"/>
    </row>
    <row r="3671" spans="5:5" x14ac:dyDescent="0.2">
      <c r="E3671" s="87"/>
    </row>
    <row r="3672" spans="5:5" x14ac:dyDescent="0.2">
      <c r="E3672" s="87"/>
    </row>
    <row r="3673" spans="5:5" x14ac:dyDescent="0.2">
      <c r="E3673" s="87"/>
    </row>
    <row r="3674" spans="5:5" x14ac:dyDescent="0.2">
      <c r="E3674" s="87"/>
    </row>
    <row r="3675" spans="5:5" x14ac:dyDescent="0.2">
      <c r="E3675" s="87"/>
    </row>
    <row r="3676" spans="5:5" x14ac:dyDescent="0.2">
      <c r="E3676" s="87"/>
    </row>
    <row r="3677" spans="5:5" x14ac:dyDescent="0.2">
      <c r="E3677" s="87"/>
    </row>
    <row r="3678" spans="5:5" x14ac:dyDescent="0.2">
      <c r="E3678" s="87"/>
    </row>
    <row r="3679" spans="5:5" x14ac:dyDescent="0.2">
      <c r="E3679" s="87"/>
    </row>
    <row r="3680" spans="5:5" x14ac:dyDescent="0.2">
      <c r="E3680" s="87"/>
    </row>
    <row r="3681" spans="5:5" x14ac:dyDescent="0.2">
      <c r="E3681" s="87"/>
    </row>
    <row r="3682" spans="5:5" x14ac:dyDescent="0.2">
      <c r="E3682" s="87"/>
    </row>
    <row r="3683" spans="5:5" x14ac:dyDescent="0.2">
      <c r="E3683" s="87"/>
    </row>
    <row r="3684" spans="5:5" x14ac:dyDescent="0.2">
      <c r="E3684" s="87"/>
    </row>
    <row r="3685" spans="5:5" x14ac:dyDescent="0.2">
      <c r="E3685" s="87"/>
    </row>
    <row r="3686" spans="5:5" x14ac:dyDescent="0.2">
      <c r="E3686" s="87"/>
    </row>
    <row r="3687" spans="5:5" x14ac:dyDescent="0.2">
      <c r="E3687" s="87"/>
    </row>
    <row r="3688" spans="5:5" x14ac:dyDescent="0.2">
      <c r="E3688" s="87"/>
    </row>
    <row r="3689" spans="5:5" x14ac:dyDescent="0.2">
      <c r="E3689" s="87"/>
    </row>
    <row r="3690" spans="5:5" x14ac:dyDescent="0.2">
      <c r="E3690" s="87"/>
    </row>
    <row r="3691" spans="5:5" x14ac:dyDescent="0.2">
      <c r="E3691" s="87"/>
    </row>
    <row r="3692" spans="5:5" x14ac:dyDescent="0.2">
      <c r="E3692" s="87"/>
    </row>
    <row r="3693" spans="5:5" x14ac:dyDescent="0.2">
      <c r="E3693" s="87"/>
    </row>
    <row r="3694" spans="5:5" x14ac:dyDescent="0.2">
      <c r="E3694" s="87"/>
    </row>
    <row r="3695" spans="5:5" x14ac:dyDescent="0.2">
      <c r="E3695" s="87"/>
    </row>
    <row r="3696" spans="5:5" x14ac:dyDescent="0.2">
      <c r="E3696" s="87"/>
    </row>
    <row r="3697" spans="5:5" x14ac:dyDescent="0.2">
      <c r="E3697" s="87"/>
    </row>
    <row r="3698" spans="5:5" x14ac:dyDescent="0.2">
      <c r="E3698" s="87"/>
    </row>
    <row r="3699" spans="5:5" x14ac:dyDescent="0.2">
      <c r="E3699" s="87"/>
    </row>
    <row r="3700" spans="5:5" x14ac:dyDescent="0.2">
      <c r="E3700" s="87"/>
    </row>
    <row r="3701" spans="5:5" x14ac:dyDescent="0.2">
      <c r="E3701" s="87"/>
    </row>
    <row r="3702" spans="5:5" x14ac:dyDescent="0.2">
      <c r="E3702" s="87"/>
    </row>
    <row r="3703" spans="5:5" x14ac:dyDescent="0.2">
      <c r="E3703" s="87"/>
    </row>
    <row r="3704" spans="5:5" x14ac:dyDescent="0.2">
      <c r="E3704" s="87"/>
    </row>
    <row r="3705" spans="5:5" x14ac:dyDescent="0.2">
      <c r="E3705" s="87"/>
    </row>
    <row r="3706" spans="5:5" x14ac:dyDescent="0.2">
      <c r="E3706" s="87"/>
    </row>
    <row r="3707" spans="5:5" x14ac:dyDescent="0.2">
      <c r="E3707" s="87"/>
    </row>
    <row r="3708" spans="5:5" x14ac:dyDescent="0.2">
      <c r="E3708" s="87"/>
    </row>
    <row r="3709" spans="5:5" x14ac:dyDescent="0.2">
      <c r="E3709" s="87"/>
    </row>
    <row r="3710" spans="5:5" x14ac:dyDescent="0.2">
      <c r="E3710" s="87"/>
    </row>
    <row r="3711" spans="5:5" x14ac:dyDescent="0.2">
      <c r="E3711" s="87"/>
    </row>
    <row r="3712" spans="5:5" x14ac:dyDescent="0.2">
      <c r="E3712" s="87"/>
    </row>
    <row r="3713" spans="5:5" x14ac:dyDescent="0.2">
      <c r="E3713" s="87"/>
    </row>
    <row r="3714" spans="5:5" x14ac:dyDescent="0.2">
      <c r="E3714" s="87"/>
    </row>
    <row r="3715" spans="5:5" x14ac:dyDescent="0.2">
      <c r="E3715" s="87"/>
    </row>
    <row r="3716" spans="5:5" x14ac:dyDescent="0.2">
      <c r="E3716" s="87"/>
    </row>
    <row r="3717" spans="5:5" x14ac:dyDescent="0.2">
      <c r="E3717" s="87"/>
    </row>
    <row r="3718" spans="5:5" x14ac:dyDescent="0.2">
      <c r="E3718" s="87"/>
    </row>
    <row r="3719" spans="5:5" x14ac:dyDescent="0.2">
      <c r="E3719" s="87"/>
    </row>
    <row r="3720" spans="5:5" x14ac:dyDescent="0.2">
      <c r="E3720" s="87"/>
    </row>
    <row r="3721" spans="5:5" x14ac:dyDescent="0.2">
      <c r="E3721" s="87"/>
    </row>
    <row r="3722" spans="5:5" x14ac:dyDescent="0.2">
      <c r="E3722" s="87"/>
    </row>
    <row r="3723" spans="5:5" x14ac:dyDescent="0.2">
      <c r="E3723" s="87"/>
    </row>
    <row r="3724" spans="5:5" x14ac:dyDescent="0.2">
      <c r="E3724" s="87"/>
    </row>
    <row r="3725" spans="5:5" x14ac:dyDescent="0.2">
      <c r="E3725" s="87"/>
    </row>
    <row r="3726" spans="5:5" x14ac:dyDescent="0.2">
      <c r="E3726" s="87"/>
    </row>
    <row r="3727" spans="5:5" x14ac:dyDescent="0.2">
      <c r="E3727" s="87"/>
    </row>
    <row r="3728" spans="5:5" x14ac:dyDescent="0.2">
      <c r="E3728" s="87"/>
    </row>
    <row r="3729" spans="5:5" x14ac:dyDescent="0.2">
      <c r="E3729" s="87"/>
    </row>
    <row r="3730" spans="5:5" x14ac:dyDescent="0.2">
      <c r="E3730" s="87"/>
    </row>
    <row r="3731" spans="5:5" x14ac:dyDescent="0.2">
      <c r="E3731" s="87"/>
    </row>
    <row r="3732" spans="5:5" x14ac:dyDescent="0.2">
      <c r="E3732" s="87"/>
    </row>
    <row r="3733" spans="5:5" x14ac:dyDescent="0.2">
      <c r="E3733" s="87"/>
    </row>
    <row r="3734" spans="5:5" x14ac:dyDescent="0.2">
      <c r="E3734" s="87"/>
    </row>
    <row r="3735" spans="5:5" x14ac:dyDescent="0.2">
      <c r="E3735" s="87"/>
    </row>
    <row r="3736" spans="5:5" x14ac:dyDescent="0.2">
      <c r="E3736" s="87"/>
    </row>
    <row r="3737" spans="5:5" x14ac:dyDescent="0.2">
      <c r="E3737" s="87"/>
    </row>
    <row r="3738" spans="5:5" x14ac:dyDescent="0.2">
      <c r="E3738" s="87"/>
    </row>
    <row r="3739" spans="5:5" x14ac:dyDescent="0.2">
      <c r="E3739" s="87"/>
    </row>
    <row r="3740" spans="5:5" x14ac:dyDescent="0.2">
      <c r="E3740" s="87"/>
    </row>
    <row r="3741" spans="5:5" x14ac:dyDescent="0.2">
      <c r="E3741" s="87"/>
    </row>
    <row r="3742" spans="5:5" x14ac:dyDescent="0.2">
      <c r="E3742" s="87"/>
    </row>
    <row r="3743" spans="5:5" x14ac:dyDescent="0.2">
      <c r="E3743" s="87"/>
    </row>
    <row r="3744" spans="5:5" x14ac:dyDescent="0.2">
      <c r="E3744" s="87"/>
    </row>
    <row r="3745" spans="5:5" x14ac:dyDescent="0.2">
      <c r="E3745" s="87"/>
    </row>
    <row r="3746" spans="5:5" x14ac:dyDescent="0.2">
      <c r="E3746" s="87"/>
    </row>
    <row r="3747" spans="5:5" x14ac:dyDescent="0.2">
      <c r="E3747" s="87"/>
    </row>
    <row r="3748" spans="5:5" x14ac:dyDescent="0.2">
      <c r="E3748" s="87"/>
    </row>
    <row r="3749" spans="5:5" x14ac:dyDescent="0.2">
      <c r="E3749" s="87"/>
    </row>
    <row r="3750" spans="5:5" x14ac:dyDescent="0.2">
      <c r="E3750" s="87"/>
    </row>
    <row r="3751" spans="5:5" x14ac:dyDescent="0.2">
      <c r="E3751" s="87"/>
    </row>
    <row r="3752" spans="5:5" x14ac:dyDescent="0.2">
      <c r="E3752" s="87"/>
    </row>
    <row r="3753" spans="5:5" x14ac:dyDescent="0.2">
      <c r="E3753" s="87"/>
    </row>
    <row r="3754" spans="5:5" x14ac:dyDescent="0.2">
      <c r="E3754" s="87"/>
    </row>
    <row r="3755" spans="5:5" x14ac:dyDescent="0.2">
      <c r="E3755" s="87"/>
    </row>
    <row r="3756" spans="5:5" x14ac:dyDescent="0.2">
      <c r="E3756" s="87"/>
    </row>
    <row r="3757" spans="5:5" x14ac:dyDescent="0.2">
      <c r="E3757" s="87"/>
    </row>
    <row r="3758" spans="5:5" x14ac:dyDescent="0.2">
      <c r="E3758" s="87"/>
    </row>
    <row r="3759" spans="5:5" x14ac:dyDescent="0.2">
      <c r="E3759" s="87"/>
    </row>
    <row r="3760" spans="5:5" x14ac:dyDescent="0.2">
      <c r="E3760" s="87"/>
    </row>
    <row r="3761" spans="5:5" x14ac:dyDescent="0.2">
      <c r="E3761" s="87"/>
    </row>
    <row r="3762" spans="5:5" x14ac:dyDescent="0.2">
      <c r="E3762" s="87"/>
    </row>
    <row r="3763" spans="5:5" x14ac:dyDescent="0.2">
      <c r="E3763" s="87"/>
    </row>
    <row r="3764" spans="5:5" x14ac:dyDescent="0.2">
      <c r="E3764" s="87"/>
    </row>
    <row r="3765" spans="5:5" x14ac:dyDescent="0.2">
      <c r="E3765" s="87"/>
    </row>
    <row r="3766" spans="5:5" x14ac:dyDescent="0.2">
      <c r="E3766" s="87"/>
    </row>
    <row r="3767" spans="5:5" x14ac:dyDescent="0.2">
      <c r="E3767" s="87"/>
    </row>
    <row r="3768" spans="5:5" x14ac:dyDescent="0.2">
      <c r="E3768" s="87"/>
    </row>
    <row r="3769" spans="5:5" x14ac:dyDescent="0.2">
      <c r="E3769" s="87"/>
    </row>
    <row r="3770" spans="5:5" x14ac:dyDescent="0.2">
      <c r="E3770" s="87"/>
    </row>
    <row r="3771" spans="5:5" x14ac:dyDescent="0.2">
      <c r="E3771" s="87"/>
    </row>
    <row r="3772" spans="5:5" x14ac:dyDescent="0.2">
      <c r="E3772" s="87"/>
    </row>
    <row r="3773" spans="5:5" x14ac:dyDescent="0.2">
      <c r="E3773" s="87"/>
    </row>
    <row r="3774" spans="5:5" x14ac:dyDescent="0.2">
      <c r="E3774" s="87"/>
    </row>
    <row r="3775" spans="5:5" x14ac:dyDescent="0.2">
      <c r="E3775" s="87"/>
    </row>
    <row r="3776" spans="5:5" x14ac:dyDescent="0.2">
      <c r="E3776" s="87"/>
    </row>
    <row r="3777" spans="5:5" x14ac:dyDescent="0.2">
      <c r="E3777" s="87"/>
    </row>
    <row r="3778" spans="5:5" x14ac:dyDescent="0.2">
      <c r="E3778" s="87"/>
    </row>
    <row r="3779" spans="5:5" x14ac:dyDescent="0.2">
      <c r="E3779" s="87"/>
    </row>
    <row r="3780" spans="5:5" x14ac:dyDescent="0.2">
      <c r="E3780" s="87"/>
    </row>
    <row r="3781" spans="5:5" x14ac:dyDescent="0.2">
      <c r="E3781" s="87"/>
    </row>
    <row r="3782" spans="5:5" x14ac:dyDescent="0.2">
      <c r="E3782" s="87"/>
    </row>
    <row r="3783" spans="5:5" x14ac:dyDescent="0.2">
      <c r="E3783" s="87"/>
    </row>
    <row r="3784" spans="5:5" x14ac:dyDescent="0.2">
      <c r="E3784" s="87"/>
    </row>
    <row r="3785" spans="5:5" x14ac:dyDescent="0.2">
      <c r="E3785" s="87"/>
    </row>
    <row r="3786" spans="5:5" x14ac:dyDescent="0.2">
      <c r="E3786" s="87"/>
    </row>
    <row r="3787" spans="5:5" x14ac:dyDescent="0.2">
      <c r="E3787" s="87"/>
    </row>
    <row r="3788" spans="5:5" x14ac:dyDescent="0.2">
      <c r="E3788" s="87"/>
    </row>
    <row r="3789" spans="5:5" x14ac:dyDescent="0.2">
      <c r="E3789" s="87"/>
    </row>
    <row r="3790" spans="5:5" x14ac:dyDescent="0.2">
      <c r="E3790" s="87"/>
    </row>
    <row r="3791" spans="5:5" x14ac:dyDescent="0.2">
      <c r="E3791" s="87"/>
    </row>
    <row r="3792" spans="5:5" x14ac:dyDescent="0.2">
      <c r="E3792" s="87"/>
    </row>
    <row r="3793" spans="5:5" x14ac:dyDescent="0.2">
      <c r="E3793" s="87"/>
    </row>
    <row r="3794" spans="5:5" x14ac:dyDescent="0.2">
      <c r="E3794" s="87"/>
    </row>
    <row r="3795" spans="5:5" x14ac:dyDescent="0.2">
      <c r="E3795" s="87"/>
    </row>
    <row r="3796" spans="5:5" x14ac:dyDescent="0.2">
      <c r="E3796" s="87"/>
    </row>
    <row r="3797" spans="5:5" x14ac:dyDescent="0.2">
      <c r="E3797" s="87"/>
    </row>
    <row r="3798" spans="5:5" x14ac:dyDescent="0.2">
      <c r="E3798" s="87"/>
    </row>
    <row r="3799" spans="5:5" x14ac:dyDescent="0.2">
      <c r="E3799" s="87"/>
    </row>
    <row r="3800" spans="5:5" x14ac:dyDescent="0.2">
      <c r="E3800" s="87"/>
    </row>
    <row r="3801" spans="5:5" x14ac:dyDescent="0.2">
      <c r="E3801" s="87"/>
    </row>
    <row r="3802" spans="5:5" x14ac:dyDescent="0.2">
      <c r="E3802" s="87"/>
    </row>
    <row r="3803" spans="5:5" x14ac:dyDescent="0.2">
      <c r="E3803" s="87"/>
    </row>
    <row r="3804" spans="5:5" x14ac:dyDescent="0.2">
      <c r="E3804" s="87"/>
    </row>
    <row r="3805" spans="5:5" x14ac:dyDescent="0.2">
      <c r="E3805" s="87"/>
    </row>
    <row r="3806" spans="5:5" x14ac:dyDescent="0.2">
      <c r="E3806" s="87"/>
    </row>
    <row r="3807" spans="5:5" x14ac:dyDescent="0.2">
      <c r="E3807" s="87"/>
    </row>
    <row r="3808" spans="5:5" x14ac:dyDescent="0.2">
      <c r="E3808" s="87"/>
    </row>
    <row r="3809" spans="5:5" x14ac:dyDescent="0.2">
      <c r="E3809" s="87"/>
    </row>
    <row r="3810" spans="5:5" x14ac:dyDescent="0.2">
      <c r="E3810" s="87"/>
    </row>
    <row r="3811" spans="5:5" x14ac:dyDescent="0.2">
      <c r="E3811" s="87"/>
    </row>
    <row r="3812" spans="5:5" x14ac:dyDescent="0.2">
      <c r="E3812" s="87"/>
    </row>
    <row r="3813" spans="5:5" x14ac:dyDescent="0.2">
      <c r="E3813" s="87"/>
    </row>
    <row r="3814" spans="5:5" x14ac:dyDescent="0.2">
      <c r="E3814" s="87"/>
    </row>
    <row r="3815" spans="5:5" x14ac:dyDescent="0.2">
      <c r="E3815" s="87"/>
    </row>
    <row r="3816" spans="5:5" x14ac:dyDescent="0.2">
      <c r="E3816" s="87"/>
    </row>
    <row r="3817" spans="5:5" x14ac:dyDescent="0.2">
      <c r="E3817" s="87"/>
    </row>
    <row r="3818" spans="5:5" x14ac:dyDescent="0.2">
      <c r="E3818" s="87"/>
    </row>
    <row r="3819" spans="5:5" x14ac:dyDescent="0.2">
      <c r="E3819" s="87"/>
    </row>
    <row r="3820" spans="5:5" x14ac:dyDescent="0.2">
      <c r="E3820" s="87"/>
    </row>
    <row r="3821" spans="5:5" x14ac:dyDescent="0.2">
      <c r="E3821" s="87"/>
    </row>
    <row r="3822" spans="5:5" x14ac:dyDescent="0.2">
      <c r="E3822" s="87"/>
    </row>
    <row r="3823" spans="5:5" x14ac:dyDescent="0.2">
      <c r="E3823" s="87"/>
    </row>
    <row r="3824" spans="5:5" x14ac:dyDescent="0.2">
      <c r="E3824" s="87"/>
    </row>
    <row r="3825" spans="5:5" x14ac:dyDescent="0.2">
      <c r="E3825" s="87"/>
    </row>
    <row r="3826" spans="5:5" x14ac:dyDescent="0.2">
      <c r="E3826" s="87"/>
    </row>
    <row r="3827" spans="5:5" x14ac:dyDescent="0.2">
      <c r="E3827" s="87"/>
    </row>
    <row r="3828" spans="5:5" x14ac:dyDescent="0.2">
      <c r="E3828" s="87"/>
    </row>
    <row r="3829" spans="5:5" x14ac:dyDescent="0.2">
      <c r="E3829" s="87"/>
    </row>
    <row r="3830" spans="5:5" x14ac:dyDescent="0.2">
      <c r="E3830" s="87"/>
    </row>
    <row r="3831" spans="5:5" x14ac:dyDescent="0.2">
      <c r="E3831" s="87"/>
    </row>
    <row r="3832" spans="5:5" x14ac:dyDescent="0.2">
      <c r="E3832" s="87"/>
    </row>
    <row r="3833" spans="5:5" x14ac:dyDescent="0.2">
      <c r="E3833" s="87"/>
    </row>
    <row r="3834" spans="5:5" x14ac:dyDescent="0.2">
      <c r="E3834" s="87"/>
    </row>
    <row r="3835" spans="5:5" x14ac:dyDescent="0.2">
      <c r="E3835" s="87"/>
    </row>
    <row r="3836" spans="5:5" x14ac:dyDescent="0.2">
      <c r="E3836" s="87"/>
    </row>
    <row r="3837" spans="5:5" x14ac:dyDescent="0.2">
      <c r="E3837" s="87"/>
    </row>
    <row r="3838" spans="5:5" x14ac:dyDescent="0.2">
      <c r="E3838" s="87"/>
    </row>
    <row r="3839" spans="5:5" x14ac:dyDescent="0.2">
      <c r="E3839" s="87"/>
    </row>
    <row r="3840" spans="5:5" x14ac:dyDescent="0.2">
      <c r="E3840" s="87"/>
    </row>
    <row r="3841" spans="5:5" x14ac:dyDescent="0.2">
      <c r="E3841" s="87"/>
    </row>
    <row r="3842" spans="5:5" x14ac:dyDescent="0.2">
      <c r="E3842" s="87"/>
    </row>
    <row r="3843" spans="5:5" x14ac:dyDescent="0.2">
      <c r="E3843" s="87"/>
    </row>
    <row r="3844" spans="5:5" x14ac:dyDescent="0.2">
      <c r="E3844" s="87"/>
    </row>
    <row r="3845" spans="5:5" x14ac:dyDescent="0.2">
      <c r="E3845" s="87"/>
    </row>
    <row r="3846" spans="5:5" x14ac:dyDescent="0.2">
      <c r="E3846" s="87"/>
    </row>
    <row r="3847" spans="5:5" x14ac:dyDescent="0.2">
      <c r="E3847" s="87"/>
    </row>
    <row r="3848" spans="5:5" x14ac:dyDescent="0.2">
      <c r="E3848" s="87"/>
    </row>
    <row r="3849" spans="5:5" x14ac:dyDescent="0.2">
      <c r="E3849" s="87"/>
    </row>
    <row r="3850" spans="5:5" x14ac:dyDescent="0.2">
      <c r="E3850" s="87"/>
    </row>
    <row r="3851" spans="5:5" x14ac:dyDescent="0.2">
      <c r="E3851" s="87"/>
    </row>
    <row r="3852" spans="5:5" x14ac:dyDescent="0.2">
      <c r="E3852" s="87"/>
    </row>
    <row r="3853" spans="5:5" x14ac:dyDescent="0.2">
      <c r="E3853" s="87"/>
    </row>
    <row r="3854" spans="5:5" x14ac:dyDescent="0.2">
      <c r="E3854" s="87"/>
    </row>
    <row r="3855" spans="5:5" x14ac:dyDescent="0.2">
      <c r="E3855" s="87"/>
    </row>
    <row r="3856" spans="5:5" x14ac:dyDescent="0.2">
      <c r="E3856" s="87"/>
    </row>
    <row r="3857" spans="5:5" x14ac:dyDescent="0.2">
      <c r="E3857" s="87"/>
    </row>
    <row r="3858" spans="5:5" x14ac:dyDescent="0.2">
      <c r="E3858" s="87"/>
    </row>
    <row r="3859" spans="5:5" x14ac:dyDescent="0.2">
      <c r="E3859" s="87"/>
    </row>
    <row r="3860" spans="5:5" x14ac:dyDescent="0.2">
      <c r="E3860" s="87"/>
    </row>
    <row r="3861" spans="5:5" x14ac:dyDescent="0.2">
      <c r="E3861" s="87"/>
    </row>
    <row r="3862" spans="5:5" x14ac:dyDescent="0.2">
      <c r="E3862" s="87"/>
    </row>
    <row r="3863" spans="5:5" x14ac:dyDescent="0.2">
      <c r="E3863" s="87"/>
    </row>
    <row r="3864" spans="5:5" x14ac:dyDescent="0.2">
      <c r="E3864" s="87"/>
    </row>
    <row r="3865" spans="5:5" x14ac:dyDescent="0.2">
      <c r="E3865" s="87"/>
    </row>
    <row r="3866" spans="5:5" x14ac:dyDescent="0.2">
      <c r="E3866" s="87"/>
    </row>
    <row r="3867" spans="5:5" x14ac:dyDescent="0.2">
      <c r="E3867" s="87"/>
    </row>
    <row r="3868" spans="5:5" x14ac:dyDescent="0.2">
      <c r="E3868" s="87"/>
    </row>
    <row r="3869" spans="5:5" x14ac:dyDescent="0.2">
      <c r="E3869" s="87"/>
    </row>
    <row r="3870" spans="5:5" x14ac:dyDescent="0.2">
      <c r="E3870" s="87"/>
    </row>
    <row r="3871" spans="5:5" x14ac:dyDescent="0.2">
      <c r="E3871" s="87"/>
    </row>
    <row r="3872" spans="5:5" x14ac:dyDescent="0.2">
      <c r="E3872" s="87"/>
    </row>
    <row r="3873" spans="5:5" x14ac:dyDescent="0.2">
      <c r="E3873" s="87"/>
    </row>
    <row r="3874" spans="5:5" x14ac:dyDescent="0.2">
      <c r="E3874" s="87"/>
    </row>
    <row r="3875" spans="5:5" x14ac:dyDescent="0.2">
      <c r="E3875" s="87"/>
    </row>
    <row r="3876" spans="5:5" x14ac:dyDescent="0.2">
      <c r="E3876" s="87"/>
    </row>
    <row r="3877" spans="5:5" x14ac:dyDescent="0.2">
      <c r="E3877" s="87"/>
    </row>
    <row r="3878" spans="5:5" x14ac:dyDescent="0.2">
      <c r="E3878" s="87"/>
    </row>
    <row r="3879" spans="5:5" x14ac:dyDescent="0.2">
      <c r="E3879" s="87"/>
    </row>
    <row r="3880" spans="5:5" x14ac:dyDescent="0.2">
      <c r="E3880" s="87"/>
    </row>
    <row r="3881" spans="5:5" x14ac:dyDescent="0.2">
      <c r="E3881" s="87"/>
    </row>
    <row r="3882" spans="5:5" x14ac:dyDescent="0.2">
      <c r="E3882" s="87"/>
    </row>
    <row r="3883" spans="5:5" x14ac:dyDescent="0.2">
      <c r="E3883" s="87"/>
    </row>
    <row r="3884" spans="5:5" x14ac:dyDescent="0.2">
      <c r="E3884" s="87"/>
    </row>
    <row r="3885" spans="5:5" x14ac:dyDescent="0.2">
      <c r="E3885" s="87"/>
    </row>
    <row r="3886" spans="5:5" x14ac:dyDescent="0.2">
      <c r="E3886" s="87"/>
    </row>
    <row r="3887" spans="5:5" x14ac:dyDescent="0.2">
      <c r="E3887" s="87"/>
    </row>
    <row r="3888" spans="5:5" x14ac:dyDescent="0.2">
      <c r="E3888" s="87"/>
    </row>
    <row r="3889" spans="5:5" x14ac:dyDescent="0.2">
      <c r="E3889" s="87"/>
    </row>
    <row r="3890" spans="5:5" x14ac:dyDescent="0.2">
      <c r="E3890" s="87"/>
    </row>
    <row r="3891" spans="5:5" x14ac:dyDescent="0.2">
      <c r="E3891" s="87"/>
    </row>
    <row r="3892" spans="5:5" x14ac:dyDescent="0.2">
      <c r="E3892" s="87"/>
    </row>
    <row r="3893" spans="5:5" x14ac:dyDescent="0.2">
      <c r="E3893" s="87"/>
    </row>
    <row r="3894" spans="5:5" x14ac:dyDescent="0.2">
      <c r="E3894" s="87"/>
    </row>
    <row r="3895" spans="5:5" x14ac:dyDescent="0.2">
      <c r="E3895" s="87"/>
    </row>
    <row r="3896" spans="5:5" x14ac:dyDescent="0.2">
      <c r="E3896" s="87"/>
    </row>
    <row r="3897" spans="5:5" x14ac:dyDescent="0.2">
      <c r="E3897" s="87"/>
    </row>
    <row r="3898" spans="5:5" x14ac:dyDescent="0.2">
      <c r="E3898" s="87"/>
    </row>
    <row r="3899" spans="5:5" x14ac:dyDescent="0.2">
      <c r="E3899" s="87"/>
    </row>
    <row r="3900" spans="5:5" x14ac:dyDescent="0.2">
      <c r="E3900" s="87"/>
    </row>
    <row r="3901" spans="5:5" x14ac:dyDescent="0.2">
      <c r="E3901" s="87"/>
    </row>
    <row r="3902" spans="5:5" x14ac:dyDescent="0.2">
      <c r="E3902" s="87"/>
    </row>
    <row r="3903" spans="5:5" x14ac:dyDescent="0.2">
      <c r="E3903" s="87"/>
    </row>
    <row r="3904" spans="5:5" x14ac:dyDescent="0.2">
      <c r="E3904" s="87"/>
    </row>
    <row r="3905" spans="5:5" x14ac:dyDescent="0.2">
      <c r="E3905" s="87"/>
    </row>
    <row r="3906" spans="5:5" x14ac:dyDescent="0.2">
      <c r="E3906" s="87"/>
    </row>
    <row r="3907" spans="5:5" x14ac:dyDescent="0.2">
      <c r="E3907" s="87"/>
    </row>
    <row r="3908" spans="5:5" x14ac:dyDescent="0.2">
      <c r="E3908" s="87"/>
    </row>
    <row r="3909" spans="5:5" x14ac:dyDescent="0.2">
      <c r="E3909" s="87"/>
    </row>
    <row r="3910" spans="5:5" x14ac:dyDescent="0.2">
      <c r="E3910" s="87"/>
    </row>
    <row r="3911" spans="5:5" x14ac:dyDescent="0.2">
      <c r="E3911" s="87"/>
    </row>
    <row r="3912" spans="5:5" x14ac:dyDescent="0.2">
      <c r="E3912" s="87"/>
    </row>
    <row r="3913" spans="5:5" x14ac:dyDescent="0.2">
      <c r="E3913" s="87"/>
    </row>
    <row r="3914" spans="5:5" x14ac:dyDescent="0.2">
      <c r="E3914" s="87"/>
    </row>
    <row r="3915" spans="5:5" x14ac:dyDescent="0.2">
      <c r="E3915" s="87"/>
    </row>
    <row r="3916" spans="5:5" x14ac:dyDescent="0.2">
      <c r="E3916" s="87"/>
    </row>
    <row r="3917" spans="5:5" x14ac:dyDescent="0.2">
      <c r="E3917" s="87"/>
    </row>
    <row r="3918" spans="5:5" x14ac:dyDescent="0.2">
      <c r="E3918" s="87"/>
    </row>
    <row r="3919" spans="5:5" x14ac:dyDescent="0.2">
      <c r="E3919" s="87"/>
    </row>
    <row r="3920" spans="5:5" x14ac:dyDescent="0.2">
      <c r="E3920" s="87"/>
    </row>
    <row r="3921" spans="5:5" x14ac:dyDescent="0.2">
      <c r="E3921" s="87"/>
    </row>
    <row r="3922" spans="5:5" x14ac:dyDescent="0.2">
      <c r="E3922" s="87"/>
    </row>
    <row r="3923" spans="5:5" x14ac:dyDescent="0.2">
      <c r="E3923" s="87"/>
    </row>
    <row r="3924" spans="5:5" x14ac:dyDescent="0.2">
      <c r="E3924" s="87"/>
    </row>
    <row r="3925" spans="5:5" x14ac:dyDescent="0.2">
      <c r="E3925" s="87"/>
    </row>
    <row r="3926" spans="5:5" x14ac:dyDescent="0.2">
      <c r="E3926" s="87"/>
    </row>
    <row r="3927" spans="5:5" x14ac:dyDescent="0.2">
      <c r="E3927" s="87"/>
    </row>
    <row r="3928" spans="5:5" x14ac:dyDescent="0.2">
      <c r="E3928" s="87"/>
    </row>
    <row r="3929" spans="5:5" x14ac:dyDescent="0.2">
      <c r="E3929" s="87"/>
    </row>
    <row r="3930" spans="5:5" x14ac:dyDescent="0.2">
      <c r="E3930" s="87"/>
    </row>
    <row r="3931" spans="5:5" x14ac:dyDescent="0.2">
      <c r="E3931" s="87"/>
    </row>
    <row r="3932" spans="5:5" x14ac:dyDescent="0.2">
      <c r="E3932" s="87"/>
    </row>
    <row r="3933" spans="5:5" x14ac:dyDescent="0.2">
      <c r="E3933" s="87"/>
    </row>
    <row r="3934" spans="5:5" x14ac:dyDescent="0.2">
      <c r="E3934" s="87"/>
    </row>
    <row r="3935" spans="5:5" x14ac:dyDescent="0.2">
      <c r="E3935" s="87"/>
    </row>
    <row r="3936" spans="5:5" x14ac:dyDescent="0.2">
      <c r="E3936" s="87"/>
    </row>
    <row r="3937" spans="5:5" x14ac:dyDescent="0.2">
      <c r="E3937" s="87"/>
    </row>
    <row r="3938" spans="5:5" x14ac:dyDescent="0.2">
      <c r="E3938" s="87"/>
    </row>
    <row r="3939" spans="5:5" x14ac:dyDescent="0.2">
      <c r="E3939" s="87"/>
    </row>
    <row r="3940" spans="5:5" x14ac:dyDescent="0.2">
      <c r="E3940" s="87"/>
    </row>
    <row r="3941" spans="5:5" x14ac:dyDescent="0.2">
      <c r="E3941" s="87"/>
    </row>
    <row r="3942" spans="5:5" x14ac:dyDescent="0.2">
      <c r="E3942" s="87"/>
    </row>
    <row r="3943" spans="5:5" x14ac:dyDescent="0.2">
      <c r="E3943" s="87"/>
    </row>
    <row r="3944" spans="5:5" x14ac:dyDescent="0.2">
      <c r="E3944" s="87"/>
    </row>
    <row r="3945" spans="5:5" x14ac:dyDescent="0.2">
      <c r="E3945" s="87"/>
    </row>
    <row r="3946" spans="5:5" x14ac:dyDescent="0.2">
      <c r="E3946" s="87"/>
    </row>
    <row r="3947" spans="5:5" x14ac:dyDescent="0.2">
      <c r="E3947" s="87"/>
    </row>
    <row r="3948" spans="5:5" x14ac:dyDescent="0.2">
      <c r="E3948" s="87"/>
    </row>
    <row r="3949" spans="5:5" x14ac:dyDescent="0.2">
      <c r="E3949" s="87"/>
    </row>
    <row r="3950" spans="5:5" x14ac:dyDescent="0.2">
      <c r="E3950" s="87"/>
    </row>
    <row r="3951" spans="5:5" x14ac:dyDescent="0.2">
      <c r="E3951" s="87"/>
    </row>
    <row r="3952" spans="5:5" x14ac:dyDescent="0.2">
      <c r="E3952" s="87"/>
    </row>
    <row r="3953" spans="5:5" x14ac:dyDescent="0.2">
      <c r="E3953" s="87"/>
    </row>
    <row r="3954" spans="5:5" x14ac:dyDescent="0.2">
      <c r="E3954" s="87"/>
    </row>
    <row r="3955" spans="5:5" x14ac:dyDescent="0.2">
      <c r="E3955" s="87"/>
    </row>
    <row r="3956" spans="5:5" x14ac:dyDescent="0.2">
      <c r="E3956" s="87"/>
    </row>
    <row r="3957" spans="5:5" x14ac:dyDescent="0.2">
      <c r="E3957" s="87"/>
    </row>
    <row r="3958" spans="5:5" x14ac:dyDescent="0.2">
      <c r="E3958" s="87"/>
    </row>
    <row r="3959" spans="5:5" x14ac:dyDescent="0.2">
      <c r="E3959" s="87"/>
    </row>
    <row r="3960" spans="5:5" x14ac:dyDescent="0.2">
      <c r="E3960" s="87"/>
    </row>
    <row r="3961" spans="5:5" x14ac:dyDescent="0.2">
      <c r="E3961" s="87"/>
    </row>
    <row r="3962" spans="5:5" x14ac:dyDescent="0.2">
      <c r="E3962" s="87"/>
    </row>
    <row r="3963" spans="5:5" x14ac:dyDescent="0.2">
      <c r="E3963" s="87"/>
    </row>
    <row r="3964" spans="5:5" x14ac:dyDescent="0.2">
      <c r="E3964" s="87"/>
    </row>
    <row r="3965" spans="5:5" x14ac:dyDescent="0.2">
      <c r="E3965" s="87"/>
    </row>
    <row r="3966" spans="5:5" x14ac:dyDescent="0.2">
      <c r="E3966" s="87"/>
    </row>
    <row r="3967" spans="5:5" x14ac:dyDescent="0.2">
      <c r="E3967" s="87"/>
    </row>
    <row r="3968" spans="5:5" x14ac:dyDescent="0.2">
      <c r="E3968" s="87"/>
    </row>
    <row r="3969" spans="5:5" x14ac:dyDescent="0.2">
      <c r="E3969" s="87"/>
    </row>
    <row r="3970" spans="5:5" x14ac:dyDescent="0.2">
      <c r="E3970" s="87"/>
    </row>
    <row r="3971" spans="5:5" x14ac:dyDescent="0.2">
      <c r="E3971" s="87"/>
    </row>
    <row r="3972" spans="5:5" x14ac:dyDescent="0.2">
      <c r="E3972" s="87"/>
    </row>
    <row r="3973" spans="5:5" x14ac:dyDescent="0.2">
      <c r="E3973" s="87"/>
    </row>
    <row r="3974" spans="5:5" x14ac:dyDescent="0.2">
      <c r="E3974" s="87"/>
    </row>
    <row r="3975" spans="5:5" x14ac:dyDescent="0.2">
      <c r="E3975" s="87"/>
    </row>
    <row r="3976" spans="5:5" x14ac:dyDescent="0.2">
      <c r="E3976" s="87"/>
    </row>
    <row r="3977" spans="5:5" x14ac:dyDescent="0.2">
      <c r="E3977" s="87"/>
    </row>
    <row r="3978" spans="5:5" x14ac:dyDescent="0.2">
      <c r="E3978" s="87"/>
    </row>
    <row r="3979" spans="5:5" x14ac:dyDescent="0.2">
      <c r="E3979" s="87"/>
    </row>
    <row r="3980" spans="5:5" x14ac:dyDescent="0.2">
      <c r="E3980" s="87"/>
    </row>
    <row r="3981" spans="5:5" x14ac:dyDescent="0.2">
      <c r="E3981" s="87"/>
    </row>
    <row r="3982" spans="5:5" x14ac:dyDescent="0.2">
      <c r="E3982" s="87"/>
    </row>
    <row r="3983" spans="5:5" x14ac:dyDescent="0.2">
      <c r="E3983" s="87"/>
    </row>
    <row r="3984" spans="5:5" x14ac:dyDescent="0.2">
      <c r="E3984" s="87"/>
    </row>
    <row r="3985" spans="5:5" x14ac:dyDescent="0.2">
      <c r="E3985" s="87"/>
    </row>
    <row r="3986" spans="5:5" x14ac:dyDescent="0.2">
      <c r="E3986" s="87"/>
    </row>
    <row r="3987" spans="5:5" x14ac:dyDescent="0.2">
      <c r="E3987" s="87"/>
    </row>
    <row r="3988" spans="5:5" x14ac:dyDescent="0.2">
      <c r="E3988" s="87"/>
    </row>
    <row r="3989" spans="5:5" x14ac:dyDescent="0.2">
      <c r="E3989" s="87"/>
    </row>
    <row r="3990" spans="5:5" x14ac:dyDescent="0.2">
      <c r="E3990" s="87"/>
    </row>
    <row r="3991" spans="5:5" x14ac:dyDescent="0.2">
      <c r="E3991" s="87"/>
    </row>
    <row r="3992" spans="5:5" x14ac:dyDescent="0.2">
      <c r="E3992" s="87"/>
    </row>
    <row r="3993" spans="5:5" x14ac:dyDescent="0.2">
      <c r="E3993" s="87"/>
    </row>
    <row r="3994" spans="5:5" x14ac:dyDescent="0.2">
      <c r="E3994" s="87"/>
    </row>
    <row r="3995" spans="5:5" x14ac:dyDescent="0.2">
      <c r="E3995" s="87"/>
    </row>
    <row r="3996" spans="5:5" x14ac:dyDescent="0.2">
      <c r="E3996" s="87"/>
    </row>
    <row r="3997" spans="5:5" x14ac:dyDescent="0.2">
      <c r="E3997" s="87"/>
    </row>
    <row r="3998" spans="5:5" x14ac:dyDescent="0.2">
      <c r="E3998" s="87"/>
    </row>
    <row r="3999" spans="5:5" x14ac:dyDescent="0.2">
      <c r="E3999" s="87"/>
    </row>
    <row r="4000" spans="5:5" x14ac:dyDescent="0.2">
      <c r="E4000" s="87"/>
    </row>
    <row r="4001" spans="5:5" x14ac:dyDescent="0.2">
      <c r="E4001" s="87"/>
    </row>
    <row r="4002" spans="5:5" x14ac:dyDescent="0.2">
      <c r="E4002" s="87"/>
    </row>
    <row r="4003" spans="5:5" x14ac:dyDescent="0.2">
      <c r="E4003" s="87"/>
    </row>
    <row r="4004" spans="5:5" x14ac:dyDescent="0.2">
      <c r="E4004" s="87"/>
    </row>
    <row r="4005" spans="5:5" x14ac:dyDescent="0.2">
      <c r="E4005" s="87"/>
    </row>
    <row r="4006" spans="5:5" x14ac:dyDescent="0.2">
      <c r="E4006" s="87"/>
    </row>
    <row r="4007" spans="5:5" x14ac:dyDescent="0.2">
      <c r="E4007" s="87"/>
    </row>
    <row r="4008" spans="5:5" x14ac:dyDescent="0.2">
      <c r="E4008" s="87"/>
    </row>
    <row r="4009" spans="5:5" x14ac:dyDescent="0.2">
      <c r="E4009" s="87"/>
    </row>
    <row r="4010" spans="5:5" x14ac:dyDescent="0.2">
      <c r="E4010" s="87"/>
    </row>
    <row r="4011" spans="5:5" x14ac:dyDescent="0.2">
      <c r="E4011" s="87"/>
    </row>
    <row r="4012" spans="5:5" x14ac:dyDescent="0.2">
      <c r="E4012" s="87"/>
    </row>
    <row r="4013" spans="5:5" x14ac:dyDescent="0.2">
      <c r="E4013" s="87"/>
    </row>
    <row r="4014" spans="5:5" x14ac:dyDescent="0.2">
      <c r="E4014" s="87"/>
    </row>
    <row r="4015" spans="5:5" x14ac:dyDescent="0.2">
      <c r="E4015" s="87"/>
    </row>
    <row r="4016" spans="5:5" x14ac:dyDescent="0.2">
      <c r="E4016" s="87"/>
    </row>
    <row r="4017" spans="5:5" x14ac:dyDescent="0.2">
      <c r="E4017" s="87"/>
    </row>
    <row r="4018" spans="5:5" x14ac:dyDescent="0.2">
      <c r="E4018" s="87"/>
    </row>
    <row r="4019" spans="5:5" x14ac:dyDescent="0.2">
      <c r="E4019" s="87"/>
    </row>
    <row r="4020" spans="5:5" x14ac:dyDescent="0.2">
      <c r="E4020" s="87"/>
    </row>
    <row r="4021" spans="5:5" x14ac:dyDescent="0.2">
      <c r="E4021" s="87"/>
    </row>
    <row r="4022" spans="5:5" x14ac:dyDescent="0.2">
      <c r="E4022" s="87"/>
    </row>
    <row r="4023" spans="5:5" x14ac:dyDescent="0.2">
      <c r="E4023" s="87"/>
    </row>
    <row r="4024" spans="5:5" x14ac:dyDescent="0.2">
      <c r="E4024" s="87"/>
    </row>
    <row r="4025" spans="5:5" x14ac:dyDescent="0.2">
      <c r="E4025" s="87"/>
    </row>
    <row r="4026" spans="5:5" x14ac:dyDescent="0.2">
      <c r="E4026" s="87"/>
    </row>
    <row r="4027" spans="5:5" x14ac:dyDescent="0.2">
      <c r="E4027" s="87"/>
    </row>
    <row r="4028" spans="5:5" x14ac:dyDescent="0.2">
      <c r="E4028" s="87"/>
    </row>
    <row r="4029" spans="5:5" x14ac:dyDescent="0.2">
      <c r="E4029" s="87"/>
    </row>
    <row r="4030" spans="5:5" x14ac:dyDescent="0.2">
      <c r="E4030" s="87"/>
    </row>
    <row r="4031" spans="5:5" x14ac:dyDescent="0.2">
      <c r="E4031" s="87"/>
    </row>
    <row r="4032" spans="5:5" x14ac:dyDescent="0.2">
      <c r="E4032" s="87"/>
    </row>
    <row r="4033" spans="5:5" x14ac:dyDescent="0.2">
      <c r="E4033" s="87"/>
    </row>
    <row r="4034" spans="5:5" x14ac:dyDescent="0.2">
      <c r="E4034" s="87"/>
    </row>
    <row r="4035" spans="5:5" x14ac:dyDescent="0.2">
      <c r="E4035" s="87"/>
    </row>
    <row r="4036" spans="5:5" x14ac:dyDescent="0.2">
      <c r="E4036" s="87"/>
    </row>
    <row r="4037" spans="5:5" x14ac:dyDescent="0.2">
      <c r="E4037" s="87"/>
    </row>
    <row r="4038" spans="5:5" x14ac:dyDescent="0.2">
      <c r="E4038" s="87"/>
    </row>
    <row r="4039" spans="5:5" x14ac:dyDescent="0.2">
      <c r="E4039" s="87"/>
    </row>
    <row r="4040" spans="5:5" x14ac:dyDescent="0.2">
      <c r="E4040" s="87"/>
    </row>
    <row r="4041" spans="5:5" x14ac:dyDescent="0.2">
      <c r="E4041" s="87"/>
    </row>
    <row r="4042" spans="5:5" x14ac:dyDescent="0.2">
      <c r="E4042" s="87"/>
    </row>
    <row r="4043" spans="5:5" x14ac:dyDescent="0.2">
      <c r="E4043" s="87"/>
    </row>
    <row r="4044" spans="5:5" x14ac:dyDescent="0.2">
      <c r="E4044" s="87"/>
    </row>
    <row r="4045" spans="5:5" x14ac:dyDescent="0.2">
      <c r="E4045" s="87"/>
    </row>
    <row r="4046" spans="5:5" x14ac:dyDescent="0.2">
      <c r="E4046" s="87"/>
    </row>
    <row r="4047" spans="5:5" x14ac:dyDescent="0.2">
      <c r="E4047" s="87"/>
    </row>
    <row r="4048" spans="5:5" x14ac:dyDescent="0.2">
      <c r="E4048" s="87"/>
    </row>
    <row r="4049" spans="5:5" x14ac:dyDescent="0.2">
      <c r="E4049" s="87"/>
    </row>
    <row r="4050" spans="5:5" x14ac:dyDescent="0.2">
      <c r="E4050" s="87"/>
    </row>
    <row r="4051" spans="5:5" x14ac:dyDescent="0.2">
      <c r="E4051" s="87"/>
    </row>
    <row r="4052" spans="5:5" x14ac:dyDescent="0.2">
      <c r="E4052" s="87"/>
    </row>
    <row r="4053" spans="5:5" x14ac:dyDescent="0.2">
      <c r="E4053" s="87"/>
    </row>
    <row r="4054" spans="5:5" x14ac:dyDescent="0.2">
      <c r="E4054" s="87"/>
    </row>
    <row r="4055" spans="5:5" x14ac:dyDescent="0.2">
      <c r="E4055" s="87"/>
    </row>
    <row r="4056" spans="5:5" x14ac:dyDescent="0.2">
      <c r="E4056" s="87"/>
    </row>
    <row r="4057" spans="5:5" x14ac:dyDescent="0.2">
      <c r="E4057" s="87"/>
    </row>
    <row r="4058" spans="5:5" x14ac:dyDescent="0.2">
      <c r="E4058" s="87"/>
    </row>
    <row r="4059" spans="5:5" x14ac:dyDescent="0.2">
      <c r="E4059" s="87"/>
    </row>
    <row r="4060" spans="5:5" x14ac:dyDescent="0.2">
      <c r="E4060" s="87"/>
    </row>
    <row r="4061" spans="5:5" x14ac:dyDescent="0.2">
      <c r="E4061" s="87"/>
    </row>
    <row r="4062" spans="5:5" x14ac:dyDescent="0.2">
      <c r="E4062" s="87"/>
    </row>
    <row r="4063" spans="5:5" x14ac:dyDescent="0.2">
      <c r="E4063" s="87"/>
    </row>
    <row r="4064" spans="5:5" x14ac:dyDescent="0.2">
      <c r="E4064" s="87"/>
    </row>
    <row r="4065" spans="5:5" x14ac:dyDescent="0.2">
      <c r="E4065" s="87"/>
    </row>
    <row r="4066" spans="5:5" x14ac:dyDescent="0.2">
      <c r="E4066" s="87"/>
    </row>
    <row r="4067" spans="5:5" x14ac:dyDescent="0.2">
      <c r="E4067" s="87"/>
    </row>
    <row r="4068" spans="5:5" x14ac:dyDescent="0.2">
      <c r="E4068" s="87"/>
    </row>
    <row r="4069" spans="5:5" x14ac:dyDescent="0.2">
      <c r="E4069" s="87"/>
    </row>
    <row r="4070" spans="5:5" x14ac:dyDescent="0.2">
      <c r="E4070" s="87"/>
    </row>
    <row r="4071" spans="5:5" x14ac:dyDescent="0.2">
      <c r="E4071" s="87"/>
    </row>
    <row r="4072" spans="5:5" x14ac:dyDescent="0.2">
      <c r="E4072" s="87"/>
    </row>
    <row r="4073" spans="5:5" x14ac:dyDescent="0.2">
      <c r="E4073" s="87"/>
    </row>
    <row r="4074" spans="5:5" x14ac:dyDescent="0.2">
      <c r="E4074" s="87"/>
    </row>
    <row r="4075" spans="5:5" x14ac:dyDescent="0.2">
      <c r="E4075" s="87"/>
    </row>
    <row r="4076" spans="5:5" x14ac:dyDescent="0.2">
      <c r="E4076" s="87"/>
    </row>
    <row r="4077" spans="5:5" x14ac:dyDescent="0.2">
      <c r="E4077" s="87"/>
    </row>
    <row r="4078" spans="5:5" x14ac:dyDescent="0.2">
      <c r="E4078" s="87"/>
    </row>
    <row r="4079" spans="5:5" x14ac:dyDescent="0.2">
      <c r="E4079" s="87"/>
    </row>
    <row r="4080" spans="5:5" x14ac:dyDescent="0.2">
      <c r="E4080" s="87"/>
    </row>
    <row r="4081" spans="5:5" x14ac:dyDescent="0.2">
      <c r="E4081" s="87"/>
    </row>
    <row r="4082" spans="5:5" x14ac:dyDescent="0.2">
      <c r="E4082" s="87"/>
    </row>
    <row r="4083" spans="5:5" x14ac:dyDescent="0.2">
      <c r="E4083" s="87"/>
    </row>
    <row r="4084" spans="5:5" x14ac:dyDescent="0.2">
      <c r="E4084" s="87"/>
    </row>
    <row r="4085" spans="5:5" x14ac:dyDescent="0.2">
      <c r="E4085" s="87"/>
    </row>
    <row r="4086" spans="5:5" x14ac:dyDescent="0.2">
      <c r="E4086" s="87"/>
    </row>
    <row r="4087" spans="5:5" x14ac:dyDescent="0.2">
      <c r="E4087" s="87"/>
    </row>
    <row r="4088" spans="5:5" x14ac:dyDescent="0.2">
      <c r="E4088" s="87"/>
    </row>
    <row r="4089" spans="5:5" x14ac:dyDescent="0.2">
      <c r="E4089" s="87"/>
    </row>
    <row r="4090" spans="5:5" x14ac:dyDescent="0.2">
      <c r="E4090" s="87"/>
    </row>
    <row r="4091" spans="5:5" x14ac:dyDescent="0.2">
      <c r="E4091" s="87"/>
    </row>
    <row r="4092" spans="5:5" x14ac:dyDescent="0.2">
      <c r="E4092" s="87"/>
    </row>
    <row r="4093" spans="5:5" x14ac:dyDescent="0.2">
      <c r="E4093" s="87"/>
    </row>
    <row r="4094" spans="5:5" x14ac:dyDescent="0.2">
      <c r="E4094" s="87"/>
    </row>
    <row r="4095" spans="5:5" x14ac:dyDescent="0.2">
      <c r="E4095" s="87"/>
    </row>
    <row r="4096" spans="5:5" x14ac:dyDescent="0.2">
      <c r="E4096" s="87"/>
    </row>
    <row r="4097" spans="5:5" x14ac:dyDescent="0.2">
      <c r="E4097" s="87"/>
    </row>
    <row r="4098" spans="5:5" x14ac:dyDescent="0.2">
      <c r="E4098" s="87"/>
    </row>
    <row r="4099" spans="5:5" x14ac:dyDescent="0.2">
      <c r="E4099" s="87"/>
    </row>
    <row r="4100" spans="5:5" x14ac:dyDescent="0.2">
      <c r="E4100" s="87"/>
    </row>
    <row r="4101" spans="5:5" x14ac:dyDescent="0.2">
      <c r="E4101" s="87"/>
    </row>
    <row r="4102" spans="5:5" x14ac:dyDescent="0.2">
      <c r="E4102" s="87"/>
    </row>
    <row r="4103" spans="5:5" x14ac:dyDescent="0.2">
      <c r="E4103" s="87"/>
    </row>
    <row r="4104" spans="5:5" x14ac:dyDescent="0.2">
      <c r="E4104" s="87"/>
    </row>
    <row r="4105" spans="5:5" x14ac:dyDescent="0.2">
      <c r="E4105" s="87"/>
    </row>
    <row r="4106" spans="5:5" x14ac:dyDescent="0.2">
      <c r="E4106" s="87"/>
    </row>
    <row r="4107" spans="5:5" x14ac:dyDescent="0.2">
      <c r="E4107" s="87"/>
    </row>
    <row r="4108" spans="5:5" x14ac:dyDescent="0.2">
      <c r="E4108" s="87"/>
    </row>
    <row r="4109" spans="5:5" x14ac:dyDescent="0.2">
      <c r="E4109" s="87"/>
    </row>
    <row r="4110" spans="5:5" x14ac:dyDescent="0.2">
      <c r="E4110" s="87"/>
    </row>
    <row r="4111" spans="5:5" x14ac:dyDescent="0.2">
      <c r="E4111" s="87"/>
    </row>
    <row r="4112" spans="5:5" x14ac:dyDescent="0.2">
      <c r="E4112" s="87"/>
    </row>
    <row r="4113" spans="5:5" x14ac:dyDescent="0.2">
      <c r="E4113" s="87"/>
    </row>
    <row r="4114" spans="5:5" x14ac:dyDescent="0.2">
      <c r="E4114" s="87"/>
    </row>
    <row r="4115" spans="5:5" x14ac:dyDescent="0.2">
      <c r="E4115" s="87"/>
    </row>
    <row r="4116" spans="5:5" x14ac:dyDescent="0.2">
      <c r="E4116" s="87"/>
    </row>
    <row r="4117" spans="5:5" x14ac:dyDescent="0.2">
      <c r="E4117" s="87"/>
    </row>
    <row r="4118" spans="5:5" x14ac:dyDescent="0.2">
      <c r="E4118" s="87"/>
    </row>
    <row r="4119" spans="5:5" x14ac:dyDescent="0.2">
      <c r="E4119" s="87"/>
    </row>
    <row r="4120" spans="5:5" x14ac:dyDescent="0.2">
      <c r="E4120" s="87"/>
    </row>
    <row r="4121" spans="5:5" x14ac:dyDescent="0.2">
      <c r="E4121" s="87"/>
    </row>
    <row r="4122" spans="5:5" x14ac:dyDescent="0.2">
      <c r="E4122" s="87"/>
    </row>
    <row r="4123" spans="5:5" x14ac:dyDescent="0.2">
      <c r="E4123" s="87"/>
    </row>
    <row r="4124" spans="5:5" x14ac:dyDescent="0.2">
      <c r="E4124" s="87"/>
    </row>
    <row r="4125" spans="5:5" x14ac:dyDescent="0.2">
      <c r="E4125" s="87"/>
    </row>
    <row r="4126" spans="5:5" x14ac:dyDescent="0.2">
      <c r="E4126" s="87"/>
    </row>
    <row r="4127" spans="5:5" x14ac:dyDescent="0.2">
      <c r="E4127" s="87"/>
    </row>
    <row r="4128" spans="5:5" x14ac:dyDescent="0.2">
      <c r="E4128" s="87"/>
    </row>
    <row r="4129" spans="5:5" x14ac:dyDescent="0.2">
      <c r="E4129" s="87"/>
    </row>
    <row r="4130" spans="5:5" x14ac:dyDescent="0.2">
      <c r="E4130" s="87"/>
    </row>
    <row r="4131" spans="5:5" x14ac:dyDescent="0.2">
      <c r="E4131" s="87"/>
    </row>
    <row r="4132" spans="5:5" x14ac:dyDescent="0.2">
      <c r="E4132" s="87"/>
    </row>
    <row r="4133" spans="5:5" x14ac:dyDescent="0.2">
      <c r="E4133" s="87"/>
    </row>
    <row r="4134" spans="5:5" x14ac:dyDescent="0.2">
      <c r="E4134" s="87"/>
    </row>
    <row r="4135" spans="5:5" x14ac:dyDescent="0.2">
      <c r="E4135" s="87"/>
    </row>
    <row r="4136" spans="5:5" x14ac:dyDescent="0.2">
      <c r="E4136" s="87"/>
    </row>
    <row r="4137" spans="5:5" x14ac:dyDescent="0.2">
      <c r="E4137" s="87"/>
    </row>
    <row r="4138" spans="5:5" x14ac:dyDescent="0.2">
      <c r="E4138" s="87"/>
    </row>
    <row r="4139" spans="5:5" x14ac:dyDescent="0.2">
      <c r="E4139" s="87"/>
    </row>
    <row r="4140" spans="5:5" x14ac:dyDescent="0.2">
      <c r="E4140" s="87"/>
    </row>
    <row r="4141" spans="5:5" x14ac:dyDescent="0.2">
      <c r="E4141" s="87"/>
    </row>
    <row r="4142" spans="5:5" x14ac:dyDescent="0.2">
      <c r="E4142" s="87"/>
    </row>
    <row r="4143" spans="5:5" x14ac:dyDescent="0.2">
      <c r="E4143" s="87"/>
    </row>
    <row r="4144" spans="5:5" x14ac:dyDescent="0.2">
      <c r="E4144" s="87"/>
    </row>
    <row r="4145" spans="5:5" x14ac:dyDescent="0.2">
      <c r="E4145" s="87"/>
    </row>
    <row r="4146" spans="5:5" x14ac:dyDescent="0.2">
      <c r="E4146" s="87"/>
    </row>
    <row r="4147" spans="5:5" x14ac:dyDescent="0.2">
      <c r="E4147" s="87"/>
    </row>
    <row r="4148" spans="5:5" x14ac:dyDescent="0.2">
      <c r="E4148" s="87"/>
    </row>
    <row r="4149" spans="5:5" x14ac:dyDescent="0.2">
      <c r="E4149" s="87"/>
    </row>
    <row r="4150" spans="5:5" x14ac:dyDescent="0.2">
      <c r="E4150" s="87"/>
    </row>
    <row r="4151" spans="5:5" x14ac:dyDescent="0.2">
      <c r="E4151" s="87"/>
    </row>
    <row r="4152" spans="5:5" x14ac:dyDescent="0.2">
      <c r="E4152" s="87"/>
    </row>
    <row r="4153" spans="5:5" x14ac:dyDescent="0.2">
      <c r="E4153" s="87"/>
    </row>
    <row r="4154" spans="5:5" x14ac:dyDescent="0.2">
      <c r="E4154" s="87"/>
    </row>
    <row r="4155" spans="5:5" x14ac:dyDescent="0.2">
      <c r="E4155" s="87"/>
    </row>
    <row r="4156" spans="5:5" x14ac:dyDescent="0.2">
      <c r="E4156" s="87"/>
    </row>
    <row r="4157" spans="5:5" x14ac:dyDescent="0.2">
      <c r="E4157" s="87"/>
    </row>
    <row r="4158" spans="5:5" x14ac:dyDescent="0.2">
      <c r="E4158" s="87"/>
    </row>
    <row r="4159" spans="5:5" x14ac:dyDescent="0.2">
      <c r="E4159" s="87"/>
    </row>
    <row r="4160" spans="5:5" x14ac:dyDescent="0.2">
      <c r="E4160" s="87"/>
    </row>
    <row r="4161" spans="5:5" x14ac:dyDescent="0.2">
      <c r="E4161" s="87"/>
    </row>
    <row r="4162" spans="5:5" x14ac:dyDescent="0.2">
      <c r="E4162" s="87"/>
    </row>
    <row r="4163" spans="5:5" x14ac:dyDescent="0.2">
      <c r="E4163" s="87"/>
    </row>
    <row r="4164" spans="5:5" x14ac:dyDescent="0.2">
      <c r="E4164" s="87"/>
    </row>
    <row r="4165" spans="5:5" x14ac:dyDescent="0.2">
      <c r="E4165" s="87"/>
    </row>
    <row r="4166" spans="5:5" x14ac:dyDescent="0.2">
      <c r="E4166" s="87"/>
    </row>
    <row r="4167" spans="5:5" x14ac:dyDescent="0.2">
      <c r="E4167" s="87"/>
    </row>
    <row r="4168" spans="5:5" x14ac:dyDescent="0.2">
      <c r="E4168" s="87"/>
    </row>
    <row r="4169" spans="5:5" x14ac:dyDescent="0.2">
      <c r="E4169" s="87"/>
    </row>
    <row r="4170" spans="5:5" x14ac:dyDescent="0.2">
      <c r="E4170" s="87"/>
    </row>
    <row r="4171" spans="5:5" x14ac:dyDescent="0.2">
      <c r="E4171" s="87"/>
    </row>
    <row r="4172" spans="5:5" x14ac:dyDescent="0.2">
      <c r="E4172" s="87"/>
    </row>
    <row r="4173" spans="5:5" x14ac:dyDescent="0.2">
      <c r="E4173" s="87"/>
    </row>
    <row r="4174" spans="5:5" x14ac:dyDescent="0.2">
      <c r="E4174" s="87"/>
    </row>
    <row r="4175" spans="5:5" x14ac:dyDescent="0.2">
      <c r="E4175" s="87"/>
    </row>
    <row r="4176" spans="5:5" x14ac:dyDescent="0.2">
      <c r="E4176" s="87"/>
    </row>
    <row r="4177" spans="5:5" x14ac:dyDescent="0.2">
      <c r="E4177" s="87"/>
    </row>
    <row r="4178" spans="5:5" x14ac:dyDescent="0.2">
      <c r="E4178" s="87"/>
    </row>
    <row r="4179" spans="5:5" x14ac:dyDescent="0.2">
      <c r="E4179" s="87"/>
    </row>
    <row r="4180" spans="5:5" x14ac:dyDescent="0.2">
      <c r="E4180" s="87"/>
    </row>
    <row r="4181" spans="5:5" x14ac:dyDescent="0.2">
      <c r="E4181" s="87"/>
    </row>
    <row r="4182" spans="5:5" x14ac:dyDescent="0.2">
      <c r="E4182" s="87"/>
    </row>
    <row r="4183" spans="5:5" x14ac:dyDescent="0.2">
      <c r="E4183" s="87"/>
    </row>
    <row r="4184" spans="5:5" x14ac:dyDescent="0.2">
      <c r="E4184" s="87"/>
    </row>
    <row r="4185" spans="5:5" x14ac:dyDescent="0.2">
      <c r="E4185" s="87"/>
    </row>
    <row r="4186" spans="5:5" x14ac:dyDescent="0.2">
      <c r="E4186" s="87"/>
    </row>
    <row r="4187" spans="5:5" x14ac:dyDescent="0.2">
      <c r="E4187" s="87"/>
    </row>
    <row r="4188" spans="5:5" x14ac:dyDescent="0.2">
      <c r="E4188" s="87"/>
    </row>
    <row r="4189" spans="5:5" x14ac:dyDescent="0.2">
      <c r="E4189" s="87"/>
    </row>
    <row r="4190" spans="5:5" x14ac:dyDescent="0.2">
      <c r="E4190" s="87"/>
    </row>
    <row r="4191" spans="5:5" x14ac:dyDescent="0.2">
      <c r="E4191" s="87"/>
    </row>
    <row r="4192" spans="5:5" x14ac:dyDescent="0.2">
      <c r="E4192" s="87"/>
    </row>
    <row r="4193" spans="5:5" x14ac:dyDescent="0.2">
      <c r="E4193" s="87"/>
    </row>
    <row r="4194" spans="5:5" x14ac:dyDescent="0.2">
      <c r="E4194" s="87"/>
    </row>
    <row r="4195" spans="5:5" x14ac:dyDescent="0.2">
      <c r="E4195" s="87"/>
    </row>
    <row r="4196" spans="5:5" x14ac:dyDescent="0.2">
      <c r="E4196" s="87"/>
    </row>
    <row r="4197" spans="5:5" x14ac:dyDescent="0.2">
      <c r="E4197" s="87"/>
    </row>
    <row r="4198" spans="5:5" x14ac:dyDescent="0.2">
      <c r="E4198" s="87"/>
    </row>
    <row r="4199" spans="5:5" x14ac:dyDescent="0.2">
      <c r="E4199" s="87"/>
    </row>
    <row r="4200" spans="5:5" x14ac:dyDescent="0.2">
      <c r="E4200" s="87"/>
    </row>
    <row r="4201" spans="5:5" x14ac:dyDescent="0.2">
      <c r="E4201" s="87"/>
    </row>
    <row r="4202" spans="5:5" x14ac:dyDescent="0.2">
      <c r="E4202" s="87"/>
    </row>
    <row r="4203" spans="5:5" x14ac:dyDescent="0.2">
      <c r="E4203" s="87"/>
    </row>
    <row r="4204" spans="5:5" x14ac:dyDescent="0.2">
      <c r="E4204" s="87"/>
    </row>
    <row r="4205" spans="5:5" x14ac:dyDescent="0.2">
      <c r="E4205" s="87"/>
    </row>
    <row r="4206" spans="5:5" x14ac:dyDescent="0.2">
      <c r="E4206" s="87"/>
    </row>
    <row r="4207" spans="5:5" x14ac:dyDescent="0.2">
      <c r="E4207" s="87"/>
    </row>
    <row r="4208" spans="5:5" x14ac:dyDescent="0.2">
      <c r="E4208" s="87"/>
    </row>
    <row r="4209" spans="5:5" x14ac:dyDescent="0.2">
      <c r="E4209" s="87"/>
    </row>
    <row r="4210" spans="5:5" x14ac:dyDescent="0.2">
      <c r="E4210" s="87"/>
    </row>
    <row r="4211" spans="5:5" x14ac:dyDescent="0.2">
      <c r="E4211" s="87"/>
    </row>
    <row r="4212" spans="5:5" x14ac:dyDescent="0.2">
      <c r="E4212" s="87"/>
    </row>
    <row r="4213" spans="5:5" x14ac:dyDescent="0.2">
      <c r="E4213" s="87"/>
    </row>
    <row r="4214" spans="5:5" x14ac:dyDescent="0.2">
      <c r="E4214" s="87"/>
    </row>
    <row r="4215" spans="5:5" x14ac:dyDescent="0.2">
      <c r="E4215" s="87"/>
    </row>
    <row r="4216" spans="5:5" x14ac:dyDescent="0.2">
      <c r="E4216" s="87"/>
    </row>
    <row r="4217" spans="5:5" x14ac:dyDescent="0.2">
      <c r="E4217" s="87"/>
    </row>
    <row r="4218" spans="5:5" x14ac:dyDescent="0.2">
      <c r="E4218" s="87"/>
    </row>
    <row r="4219" spans="5:5" x14ac:dyDescent="0.2">
      <c r="E4219" s="87"/>
    </row>
    <row r="4220" spans="5:5" x14ac:dyDescent="0.2">
      <c r="E4220" s="87"/>
    </row>
    <row r="4221" spans="5:5" x14ac:dyDescent="0.2">
      <c r="E4221" s="87"/>
    </row>
    <row r="4222" spans="5:5" x14ac:dyDescent="0.2">
      <c r="E4222" s="87"/>
    </row>
    <row r="4223" spans="5:5" x14ac:dyDescent="0.2">
      <c r="E4223" s="87"/>
    </row>
    <row r="4224" spans="5:5" x14ac:dyDescent="0.2">
      <c r="E4224" s="87"/>
    </row>
    <row r="4225" spans="5:5" x14ac:dyDescent="0.2">
      <c r="E4225" s="87"/>
    </row>
    <row r="4226" spans="5:5" x14ac:dyDescent="0.2">
      <c r="E4226" s="87"/>
    </row>
    <row r="4227" spans="5:5" x14ac:dyDescent="0.2">
      <c r="E4227" s="87"/>
    </row>
    <row r="4228" spans="5:5" x14ac:dyDescent="0.2">
      <c r="E4228" s="87"/>
    </row>
    <row r="4229" spans="5:5" x14ac:dyDescent="0.2">
      <c r="E4229" s="87"/>
    </row>
    <row r="4230" spans="5:5" x14ac:dyDescent="0.2">
      <c r="E4230" s="87"/>
    </row>
    <row r="4231" spans="5:5" x14ac:dyDescent="0.2">
      <c r="E4231" s="87"/>
    </row>
    <row r="4232" spans="5:5" x14ac:dyDescent="0.2">
      <c r="E4232" s="87"/>
    </row>
    <row r="4233" spans="5:5" x14ac:dyDescent="0.2">
      <c r="E4233" s="87"/>
    </row>
    <row r="4234" spans="5:5" x14ac:dyDescent="0.2">
      <c r="E4234" s="87"/>
    </row>
    <row r="4235" spans="5:5" x14ac:dyDescent="0.2">
      <c r="E4235" s="87"/>
    </row>
    <row r="4236" spans="5:5" x14ac:dyDescent="0.2">
      <c r="E4236" s="87"/>
    </row>
    <row r="4237" spans="5:5" x14ac:dyDescent="0.2">
      <c r="E4237" s="87"/>
    </row>
    <row r="4238" spans="5:5" x14ac:dyDescent="0.2">
      <c r="E4238" s="87"/>
    </row>
    <row r="4239" spans="5:5" x14ac:dyDescent="0.2">
      <c r="E4239" s="87"/>
    </row>
    <row r="4240" spans="5:5" x14ac:dyDescent="0.2">
      <c r="E4240" s="87"/>
    </row>
    <row r="4241" spans="5:5" x14ac:dyDescent="0.2">
      <c r="E4241" s="87"/>
    </row>
    <row r="4242" spans="5:5" x14ac:dyDescent="0.2">
      <c r="E4242" s="87"/>
    </row>
    <row r="4243" spans="5:5" x14ac:dyDescent="0.2">
      <c r="E4243" s="87"/>
    </row>
    <row r="4244" spans="5:5" x14ac:dyDescent="0.2">
      <c r="E4244" s="87"/>
    </row>
    <row r="4245" spans="5:5" x14ac:dyDescent="0.2">
      <c r="E4245" s="87"/>
    </row>
    <row r="4246" spans="5:5" x14ac:dyDescent="0.2">
      <c r="E4246" s="87"/>
    </row>
    <row r="4247" spans="5:5" x14ac:dyDescent="0.2">
      <c r="E4247" s="87"/>
    </row>
    <row r="4248" spans="5:5" x14ac:dyDescent="0.2">
      <c r="E4248" s="87"/>
    </row>
    <row r="4249" spans="5:5" x14ac:dyDescent="0.2">
      <c r="E4249" s="87"/>
    </row>
    <row r="4250" spans="5:5" x14ac:dyDescent="0.2">
      <c r="E4250" s="87"/>
    </row>
    <row r="4251" spans="5:5" x14ac:dyDescent="0.2">
      <c r="E4251" s="87"/>
    </row>
    <row r="4252" spans="5:5" x14ac:dyDescent="0.2">
      <c r="E4252" s="87"/>
    </row>
    <row r="4253" spans="5:5" x14ac:dyDescent="0.2">
      <c r="E4253" s="87"/>
    </row>
    <row r="4254" spans="5:5" x14ac:dyDescent="0.2">
      <c r="E4254" s="87"/>
    </row>
    <row r="4255" spans="5:5" x14ac:dyDescent="0.2">
      <c r="E4255" s="87"/>
    </row>
    <row r="4256" spans="5:5" x14ac:dyDescent="0.2">
      <c r="E4256" s="87"/>
    </row>
    <row r="4257" spans="5:5" x14ac:dyDescent="0.2">
      <c r="E4257" s="87"/>
    </row>
    <row r="4258" spans="5:5" x14ac:dyDescent="0.2">
      <c r="E4258" s="87"/>
    </row>
    <row r="4259" spans="5:5" x14ac:dyDescent="0.2">
      <c r="E4259" s="87"/>
    </row>
    <row r="4260" spans="5:5" x14ac:dyDescent="0.2">
      <c r="E4260" s="87"/>
    </row>
    <row r="4261" spans="5:5" x14ac:dyDescent="0.2">
      <c r="E4261" s="87"/>
    </row>
    <row r="4262" spans="5:5" x14ac:dyDescent="0.2">
      <c r="E4262" s="87"/>
    </row>
    <row r="4263" spans="5:5" x14ac:dyDescent="0.2">
      <c r="E4263" s="87"/>
    </row>
    <row r="4264" spans="5:5" x14ac:dyDescent="0.2">
      <c r="E4264" s="87"/>
    </row>
    <row r="4265" spans="5:5" x14ac:dyDescent="0.2">
      <c r="E4265" s="87"/>
    </row>
    <row r="4266" spans="5:5" x14ac:dyDescent="0.2">
      <c r="E4266" s="87"/>
    </row>
    <row r="4267" spans="5:5" x14ac:dyDescent="0.2">
      <c r="E4267" s="87"/>
    </row>
    <row r="4268" spans="5:5" x14ac:dyDescent="0.2">
      <c r="E4268" s="87"/>
    </row>
    <row r="4269" spans="5:5" x14ac:dyDescent="0.2">
      <c r="E4269" s="87"/>
    </row>
    <row r="4270" spans="5:5" x14ac:dyDescent="0.2">
      <c r="E4270" s="87"/>
    </row>
    <row r="4271" spans="5:5" x14ac:dyDescent="0.2">
      <c r="E4271" s="87"/>
    </row>
    <row r="4272" spans="5:5" x14ac:dyDescent="0.2">
      <c r="E4272" s="87"/>
    </row>
    <row r="4273" spans="5:5" x14ac:dyDescent="0.2">
      <c r="E4273" s="87"/>
    </row>
    <row r="4274" spans="5:5" x14ac:dyDescent="0.2">
      <c r="E4274" s="87"/>
    </row>
    <row r="4275" spans="5:5" x14ac:dyDescent="0.2">
      <c r="E4275" s="87"/>
    </row>
    <row r="4276" spans="5:5" x14ac:dyDescent="0.2">
      <c r="E4276" s="87"/>
    </row>
    <row r="4277" spans="5:5" x14ac:dyDescent="0.2">
      <c r="E4277" s="87"/>
    </row>
    <row r="4278" spans="5:5" x14ac:dyDescent="0.2">
      <c r="E4278" s="87"/>
    </row>
    <row r="4279" spans="5:5" x14ac:dyDescent="0.2">
      <c r="E4279" s="87"/>
    </row>
    <row r="4280" spans="5:5" x14ac:dyDescent="0.2">
      <c r="E4280" s="87"/>
    </row>
    <row r="4281" spans="5:5" x14ac:dyDescent="0.2">
      <c r="E4281" s="87"/>
    </row>
    <row r="4282" spans="5:5" x14ac:dyDescent="0.2">
      <c r="E4282" s="87"/>
    </row>
    <row r="4283" spans="5:5" x14ac:dyDescent="0.2">
      <c r="E4283" s="87"/>
    </row>
    <row r="4284" spans="5:5" x14ac:dyDescent="0.2">
      <c r="E4284" s="87"/>
    </row>
    <row r="4285" spans="5:5" x14ac:dyDescent="0.2">
      <c r="E4285" s="87"/>
    </row>
    <row r="4286" spans="5:5" x14ac:dyDescent="0.2">
      <c r="E4286" s="87"/>
    </row>
    <row r="4287" spans="5:5" x14ac:dyDescent="0.2">
      <c r="E4287" s="87"/>
    </row>
    <row r="4288" spans="5:5" x14ac:dyDescent="0.2">
      <c r="E4288" s="87"/>
    </row>
    <row r="4289" spans="5:5" x14ac:dyDescent="0.2">
      <c r="E4289" s="87"/>
    </row>
    <row r="4290" spans="5:5" x14ac:dyDescent="0.2">
      <c r="E4290" s="87"/>
    </row>
    <row r="4291" spans="5:5" x14ac:dyDescent="0.2">
      <c r="E4291" s="87"/>
    </row>
    <row r="4292" spans="5:5" x14ac:dyDescent="0.2">
      <c r="E4292" s="87"/>
    </row>
    <row r="4293" spans="5:5" x14ac:dyDescent="0.2">
      <c r="E4293" s="87"/>
    </row>
    <row r="4294" spans="5:5" x14ac:dyDescent="0.2">
      <c r="E4294" s="87"/>
    </row>
    <row r="4295" spans="5:5" x14ac:dyDescent="0.2">
      <c r="E4295" s="87"/>
    </row>
    <row r="4296" spans="5:5" x14ac:dyDescent="0.2">
      <c r="E4296" s="87"/>
    </row>
    <row r="4297" spans="5:5" x14ac:dyDescent="0.2">
      <c r="E4297" s="87"/>
    </row>
    <row r="4298" spans="5:5" x14ac:dyDescent="0.2">
      <c r="E4298" s="87"/>
    </row>
    <row r="4299" spans="5:5" x14ac:dyDescent="0.2">
      <c r="E4299" s="87"/>
    </row>
    <row r="4300" spans="5:5" x14ac:dyDescent="0.2">
      <c r="E4300" s="87"/>
    </row>
    <row r="4301" spans="5:5" x14ac:dyDescent="0.2">
      <c r="E4301" s="87"/>
    </row>
    <row r="4302" spans="5:5" x14ac:dyDescent="0.2">
      <c r="E4302" s="87"/>
    </row>
    <row r="4303" spans="5:5" x14ac:dyDescent="0.2">
      <c r="E4303" s="87"/>
    </row>
    <row r="4304" spans="5:5" x14ac:dyDescent="0.2">
      <c r="E4304" s="87"/>
    </row>
    <row r="4305" spans="5:5" x14ac:dyDescent="0.2">
      <c r="E4305" s="87"/>
    </row>
    <row r="4306" spans="5:5" x14ac:dyDescent="0.2">
      <c r="E4306" s="87"/>
    </row>
    <row r="4307" spans="5:5" x14ac:dyDescent="0.2">
      <c r="E4307" s="87"/>
    </row>
    <row r="4308" spans="5:5" x14ac:dyDescent="0.2">
      <c r="E4308" s="87"/>
    </row>
    <row r="4309" spans="5:5" x14ac:dyDescent="0.2">
      <c r="E4309" s="87"/>
    </row>
    <row r="4310" spans="5:5" x14ac:dyDescent="0.2">
      <c r="E4310" s="87"/>
    </row>
    <row r="4311" spans="5:5" x14ac:dyDescent="0.2">
      <c r="E4311" s="87"/>
    </row>
    <row r="4312" spans="5:5" x14ac:dyDescent="0.2">
      <c r="E4312" s="87"/>
    </row>
    <row r="4313" spans="5:5" x14ac:dyDescent="0.2">
      <c r="E4313" s="87"/>
    </row>
    <row r="4314" spans="5:5" x14ac:dyDescent="0.2">
      <c r="E4314" s="87"/>
    </row>
    <row r="4315" spans="5:5" x14ac:dyDescent="0.2">
      <c r="E4315" s="87"/>
    </row>
    <row r="4316" spans="5:5" x14ac:dyDescent="0.2">
      <c r="E4316" s="87"/>
    </row>
    <row r="4317" spans="5:5" x14ac:dyDescent="0.2">
      <c r="E4317" s="87"/>
    </row>
    <row r="4318" spans="5:5" x14ac:dyDescent="0.2">
      <c r="E4318" s="87"/>
    </row>
    <row r="4319" spans="5:5" x14ac:dyDescent="0.2">
      <c r="E4319" s="87"/>
    </row>
    <row r="4320" spans="5:5" x14ac:dyDescent="0.2">
      <c r="E4320" s="87"/>
    </row>
    <row r="4321" spans="5:5" x14ac:dyDescent="0.2">
      <c r="E4321" s="87"/>
    </row>
    <row r="4322" spans="5:5" x14ac:dyDescent="0.2">
      <c r="E4322" s="87"/>
    </row>
    <row r="4323" spans="5:5" x14ac:dyDescent="0.2">
      <c r="E4323" s="87"/>
    </row>
    <row r="4324" spans="5:5" x14ac:dyDescent="0.2">
      <c r="E4324" s="87"/>
    </row>
    <row r="4325" spans="5:5" x14ac:dyDescent="0.2">
      <c r="E4325" s="87"/>
    </row>
    <row r="4326" spans="5:5" x14ac:dyDescent="0.2">
      <c r="E4326" s="87"/>
    </row>
    <row r="4327" spans="5:5" x14ac:dyDescent="0.2">
      <c r="E4327" s="87"/>
    </row>
    <row r="4328" spans="5:5" x14ac:dyDescent="0.2">
      <c r="E4328" s="87"/>
    </row>
    <row r="4329" spans="5:5" x14ac:dyDescent="0.2">
      <c r="E4329" s="87"/>
    </row>
    <row r="4330" spans="5:5" x14ac:dyDescent="0.2">
      <c r="E4330" s="87"/>
    </row>
    <row r="4331" spans="5:5" x14ac:dyDescent="0.2">
      <c r="E4331" s="87"/>
    </row>
    <row r="4332" spans="5:5" x14ac:dyDescent="0.2">
      <c r="E4332" s="87"/>
    </row>
    <row r="4333" spans="5:5" x14ac:dyDescent="0.2">
      <c r="E4333" s="87"/>
    </row>
    <row r="4334" spans="5:5" x14ac:dyDescent="0.2">
      <c r="E4334" s="87"/>
    </row>
    <row r="4335" spans="5:5" x14ac:dyDescent="0.2">
      <c r="E4335" s="87"/>
    </row>
    <row r="4336" spans="5:5" x14ac:dyDescent="0.2">
      <c r="E4336" s="87"/>
    </row>
    <row r="4337" spans="5:5" x14ac:dyDescent="0.2">
      <c r="E4337" s="87"/>
    </row>
    <row r="4338" spans="5:5" x14ac:dyDescent="0.2">
      <c r="E4338" s="87"/>
    </row>
    <row r="4339" spans="5:5" x14ac:dyDescent="0.2">
      <c r="E4339" s="87"/>
    </row>
    <row r="4340" spans="5:5" x14ac:dyDescent="0.2">
      <c r="E4340" s="87"/>
    </row>
    <row r="4341" spans="5:5" x14ac:dyDescent="0.2">
      <c r="E4341" s="87"/>
    </row>
    <row r="4342" spans="5:5" x14ac:dyDescent="0.2">
      <c r="E4342" s="87"/>
    </row>
    <row r="4343" spans="5:5" x14ac:dyDescent="0.2">
      <c r="E4343" s="87"/>
    </row>
    <row r="4344" spans="5:5" x14ac:dyDescent="0.2">
      <c r="E4344" s="87"/>
    </row>
    <row r="4345" spans="5:5" x14ac:dyDescent="0.2">
      <c r="E4345" s="87"/>
    </row>
    <row r="4346" spans="5:5" x14ac:dyDescent="0.2">
      <c r="E4346" s="87"/>
    </row>
    <row r="4347" spans="5:5" x14ac:dyDescent="0.2">
      <c r="E4347" s="87"/>
    </row>
    <row r="4348" spans="5:5" x14ac:dyDescent="0.2">
      <c r="E4348" s="87"/>
    </row>
    <row r="4349" spans="5:5" x14ac:dyDescent="0.2">
      <c r="E4349" s="87"/>
    </row>
    <row r="4350" spans="5:5" x14ac:dyDescent="0.2">
      <c r="E4350" s="87"/>
    </row>
    <row r="4351" spans="5:5" x14ac:dyDescent="0.2">
      <c r="E4351" s="87"/>
    </row>
    <row r="4352" spans="5:5" x14ac:dyDescent="0.2">
      <c r="E4352" s="87"/>
    </row>
    <row r="4353" spans="5:5" x14ac:dyDescent="0.2">
      <c r="E4353" s="87"/>
    </row>
    <row r="4354" spans="5:5" x14ac:dyDescent="0.2">
      <c r="E4354" s="87"/>
    </row>
    <row r="4355" spans="5:5" x14ac:dyDescent="0.2">
      <c r="E4355" s="87"/>
    </row>
    <row r="4356" spans="5:5" x14ac:dyDescent="0.2">
      <c r="E4356" s="87"/>
    </row>
    <row r="4357" spans="5:5" x14ac:dyDescent="0.2">
      <c r="E4357" s="87"/>
    </row>
    <row r="4358" spans="5:5" x14ac:dyDescent="0.2">
      <c r="E4358" s="87"/>
    </row>
    <row r="4359" spans="5:5" x14ac:dyDescent="0.2">
      <c r="E4359" s="87"/>
    </row>
    <row r="4360" spans="5:5" x14ac:dyDescent="0.2">
      <c r="E4360" s="87"/>
    </row>
    <row r="4361" spans="5:5" x14ac:dyDescent="0.2">
      <c r="E4361" s="87"/>
    </row>
    <row r="4362" spans="5:5" x14ac:dyDescent="0.2">
      <c r="E4362" s="87"/>
    </row>
    <row r="4363" spans="5:5" x14ac:dyDescent="0.2">
      <c r="E4363" s="87"/>
    </row>
    <row r="4364" spans="5:5" x14ac:dyDescent="0.2">
      <c r="E4364" s="87"/>
    </row>
    <row r="4365" spans="5:5" x14ac:dyDescent="0.2">
      <c r="E4365" s="87"/>
    </row>
    <row r="4366" spans="5:5" x14ac:dyDescent="0.2">
      <c r="E4366" s="87"/>
    </row>
    <row r="4367" spans="5:5" x14ac:dyDescent="0.2">
      <c r="E4367" s="87"/>
    </row>
    <row r="4368" spans="5:5" x14ac:dyDescent="0.2">
      <c r="E4368" s="87"/>
    </row>
    <row r="4369" spans="5:5" x14ac:dyDescent="0.2">
      <c r="E4369" s="87"/>
    </row>
    <row r="4370" spans="5:5" x14ac:dyDescent="0.2">
      <c r="E4370" s="87"/>
    </row>
    <row r="4371" spans="5:5" x14ac:dyDescent="0.2">
      <c r="E4371" s="87"/>
    </row>
    <row r="4372" spans="5:5" x14ac:dyDescent="0.2">
      <c r="E4372" s="87"/>
    </row>
    <row r="4373" spans="5:5" x14ac:dyDescent="0.2">
      <c r="E4373" s="87"/>
    </row>
    <row r="4374" spans="5:5" x14ac:dyDescent="0.2">
      <c r="E4374" s="87"/>
    </row>
    <row r="4375" spans="5:5" x14ac:dyDescent="0.2">
      <c r="E4375" s="87"/>
    </row>
    <row r="4376" spans="5:5" x14ac:dyDescent="0.2">
      <c r="E4376" s="87"/>
    </row>
    <row r="4377" spans="5:5" x14ac:dyDescent="0.2">
      <c r="E4377" s="87"/>
    </row>
    <row r="4378" spans="5:5" x14ac:dyDescent="0.2">
      <c r="E4378" s="87"/>
    </row>
    <row r="4379" spans="5:5" x14ac:dyDescent="0.2">
      <c r="E4379" s="87"/>
    </row>
    <row r="4380" spans="5:5" x14ac:dyDescent="0.2">
      <c r="E4380" s="87"/>
    </row>
    <row r="4381" spans="5:5" x14ac:dyDescent="0.2">
      <c r="E4381" s="87"/>
    </row>
    <row r="4382" spans="5:5" x14ac:dyDescent="0.2">
      <c r="E4382" s="87"/>
    </row>
    <row r="4383" spans="5:5" x14ac:dyDescent="0.2">
      <c r="E4383" s="87"/>
    </row>
    <row r="4384" spans="5:5" x14ac:dyDescent="0.2">
      <c r="E4384" s="87"/>
    </row>
    <row r="4385" spans="5:5" x14ac:dyDescent="0.2">
      <c r="E4385" s="87"/>
    </row>
    <row r="4386" spans="5:5" x14ac:dyDescent="0.2">
      <c r="E4386" s="87"/>
    </row>
    <row r="4387" spans="5:5" x14ac:dyDescent="0.2">
      <c r="E4387" s="87"/>
    </row>
    <row r="4388" spans="5:5" x14ac:dyDescent="0.2">
      <c r="E4388" s="87"/>
    </row>
    <row r="4389" spans="5:5" x14ac:dyDescent="0.2">
      <c r="E4389" s="87"/>
    </row>
    <row r="4390" spans="5:5" x14ac:dyDescent="0.2">
      <c r="E4390" s="87"/>
    </row>
    <row r="4391" spans="5:5" x14ac:dyDescent="0.2">
      <c r="E4391" s="87"/>
    </row>
    <row r="4392" spans="5:5" x14ac:dyDescent="0.2">
      <c r="E4392" s="87"/>
    </row>
    <row r="4393" spans="5:5" x14ac:dyDescent="0.2">
      <c r="E4393" s="87"/>
    </row>
    <row r="4394" spans="5:5" x14ac:dyDescent="0.2">
      <c r="E4394" s="87"/>
    </row>
    <row r="4395" spans="5:5" x14ac:dyDescent="0.2">
      <c r="E4395" s="87"/>
    </row>
    <row r="4396" spans="5:5" x14ac:dyDescent="0.2">
      <c r="E4396" s="87"/>
    </row>
    <row r="4397" spans="5:5" x14ac:dyDescent="0.2">
      <c r="E4397" s="87"/>
    </row>
    <row r="4398" spans="5:5" x14ac:dyDescent="0.2">
      <c r="E4398" s="87"/>
    </row>
    <row r="4399" spans="5:5" x14ac:dyDescent="0.2">
      <c r="E4399" s="87"/>
    </row>
    <row r="4400" spans="5:5" x14ac:dyDescent="0.2">
      <c r="E4400" s="87"/>
    </row>
    <row r="4401" spans="5:5" x14ac:dyDescent="0.2">
      <c r="E4401" s="87"/>
    </row>
    <row r="4402" spans="5:5" x14ac:dyDescent="0.2">
      <c r="E4402" s="87"/>
    </row>
    <row r="4403" spans="5:5" x14ac:dyDescent="0.2">
      <c r="E4403" s="87"/>
    </row>
    <row r="4404" spans="5:5" x14ac:dyDescent="0.2">
      <c r="E4404" s="87"/>
    </row>
    <row r="4405" spans="5:5" x14ac:dyDescent="0.2">
      <c r="E4405" s="87"/>
    </row>
    <row r="4406" spans="5:5" x14ac:dyDescent="0.2">
      <c r="E4406" s="87"/>
    </row>
    <row r="4407" spans="5:5" x14ac:dyDescent="0.2">
      <c r="E4407" s="87"/>
    </row>
    <row r="4408" spans="5:5" x14ac:dyDescent="0.2">
      <c r="E4408" s="87"/>
    </row>
    <row r="4409" spans="5:5" x14ac:dyDescent="0.2">
      <c r="E4409" s="87"/>
    </row>
    <row r="4410" spans="5:5" x14ac:dyDescent="0.2">
      <c r="E4410" s="87"/>
    </row>
    <row r="4411" spans="5:5" x14ac:dyDescent="0.2">
      <c r="E4411" s="87"/>
    </row>
    <row r="4412" spans="5:5" x14ac:dyDescent="0.2">
      <c r="E4412" s="87"/>
    </row>
    <row r="4413" spans="5:5" x14ac:dyDescent="0.2">
      <c r="E4413" s="87"/>
    </row>
    <row r="4414" spans="5:5" x14ac:dyDescent="0.2">
      <c r="E4414" s="87"/>
    </row>
    <row r="4415" spans="5:5" x14ac:dyDescent="0.2">
      <c r="E4415" s="87"/>
    </row>
    <row r="4416" spans="5:5" x14ac:dyDescent="0.2">
      <c r="E4416" s="87"/>
    </row>
    <row r="4417" spans="5:5" x14ac:dyDescent="0.2">
      <c r="E4417" s="87"/>
    </row>
    <row r="4418" spans="5:5" x14ac:dyDescent="0.2">
      <c r="E4418" s="87"/>
    </row>
    <row r="4419" spans="5:5" x14ac:dyDescent="0.2">
      <c r="E4419" s="87"/>
    </row>
    <row r="4420" spans="5:5" x14ac:dyDescent="0.2">
      <c r="E4420" s="87"/>
    </row>
    <row r="4421" spans="5:5" x14ac:dyDescent="0.2">
      <c r="E4421" s="87"/>
    </row>
    <row r="4422" spans="5:5" x14ac:dyDescent="0.2">
      <c r="E4422" s="87"/>
    </row>
    <row r="4423" spans="5:5" x14ac:dyDescent="0.2">
      <c r="E4423" s="87"/>
    </row>
    <row r="4424" spans="5:5" x14ac:dyDescent="0.2">
      <c r="E4424" s="87"/>
    </row>
    <row r="4425" spans="5:5" x14ac:dyDescent="0.2">
      <c r="E4425" s="87"/>
    </row>
    <row r="4426" spans="5:5" x14ac:dyDescent="0.2">
      <c r="E4426" s="87"/>
    </row>
    <row r="4427" spans="5:5" x14ac:dyDescent="0.2">
      <c r="E4427" s="87"/>
    </row>
    <row r="4428" spans="5:5" x14ac:dyDescent="0.2">
      <c r="E4428" s="87"/>
    </row>
    <row r="4429" spans="5:5" x14ac:dyDescent="0.2">
      <c r="E4429" s="87"/>
    </row>
    <row r="4430" spans="5:5" x14ac:dyDescent="0.2">
      <c r="E4430" s="87"/>
    </row>
    <row r="4431" spans="5:5" x14ac:dyDescent="0.2">
      <c r="E4431" s="87"/>
    </row>
    <row r="4432" spans="5:5" x14ac:dyDescent="0.2">
      <c r="E4432" s="87"/>
    </row>
    <row r="4433" spans="5:5" x14ac:dyDescent="0.2">
      <c r="E4433" s="87"/>
    </row>
    <row r="4434" spans="5:5" x14ac:dyDescent="0.2">
      <c r="E4434" s="87"/>
    </row>
    <row r="4435" spans="5:5" x14ac:dyDescent="0.2">
      <c r="E4435" s="87"/>
    </row>
    <row r="4436" spans="5:5" x14ac:dyDescent="0.2">
      <c r="E4436" s="87"/>
    </row>
    <row r="4437" spans="5:5" x14ac:dyDescent="0.2">
      <c r="E4437" s="87"/>
    </row>
    <row r="4438" spans="5:5" x14ac:dyDescent="0.2">
      <c r="E4438" s="87"/>
    </row>
    <row r="4439" spans="5:5" x14ac:dyDescent="0.2">
      <c r="E4439" s="87"/>
    </row>
    <row r="4440" spans="5:5" x14ac:dyDescent="0.2">
      <c r="E4440" s="87"/>
    </row>
    <row r="4441" spans="5:5" x14ac:dyDescent="0.2">
      <c r="E4441" s="87"/>
    </row>
    <row r="4442" spans="5:5" x14ac:dyDescent="0.2">
      <c r="E4442" s="87"/>
    </row>
    <row r="4443" spans="5:5" x14ac:dyDescent="0.2">
      <c r="E4443" s="87"/>
    </row>
    <row r="4444" spans="5:5" x14ac:dyDescent="0.2">
      <c r="E4444" s="87"/>
    </row>
    <row r="4445" spans="5:5" x14ac:dyDescent="0.2">
      <c r="E4445" s="87"/>
    </row>
    <row r="4446" spans="5:5" x14ac:dyDescent="0.2">
      <c r="E4446" s="87"/>
    </row>
    <row r="4447" spans="5:5" x14ac:dyDescent="0.2">
      <c r="E4447" s="87"/>
    </row>
    <row r="4448" spans="5:5" x14ac:dyDescent="0.2">
      <c r="E4448" s="87"/>
    </row>
    <row r="4449" spans="5:5" x14ac:dyDescent="0.2">
      <c r="E4449" s="87"/>
    </row>
    <row r="4450" spans="5:5" x14ac:dyDescent="0.2">
      <c r="E4450" s="87"/>
    </row>
    <row r="4451" spans="5:5" x14ac:dyDescent="0.2">
      <c r="E4451" s="87"/>
    </row>
    <row r="4452" spans="5:5" x14ac:dyDescent="0.2">
      <c r="E4452" s="87"/>
    </row>
    <row r="4453" spans="5:5" x14ac:dyDescent="0.2">
      <c r="E4453" s="87"/>
    </row>
    <row r="4454" spans="5:5" x14ac:dyDescent="0.2">
      <c r="E4454" s="87"/>
    </row>
    <row r="4455" spans="5:5" x14ac:dyDescent="0.2">
      <c r="E4455" s="87"/>
    </row>
    <row r="4456" spans="5:5" x14ac:dyDescent="0.2">
      <c r="E4456" s="87"/>
    </row>
    <row r="4457" spans="5:5" x14ac:dyDescent="0.2">
      <c r="E4457" s="87"/>
    </row>
    <row r="4458" spans="5:5" x14ac:dyDescent="0.2">
      <c r="E4458" s="87"/>
    </row>
    <row r="4459" spans="5:5" x14ac:dyDescent="0.2">
      <c r="E4459" s="87"/>
    </row>
    <row r="4460" spans="5:5" x14ac:dyDescent="0.2">
      <c r="E4460" s="87"/>
    </row>
    <row r="4461" spans="5:5" x14ac:dyDescent="0.2">
      <c r="E4461" s="87"/>
    </row>
    <row r="4462" spans="5:5" x14ac:dyDescent="0.2">
      <c r="E4462" s="87"/>
    </row>
    <row r="4463" spans="5:5" x14ac:dyDescent="0.2">
      <c r="E4463" s="87"/>
    </row>
    <row r="4464" spans="5:5" x14ac:dyDescent="0.2">
      <c r="E4464" s="87"/>
    </row>
    <row r="4465" spans="5:5" x14ac:dyDescent="0.2">
      <c r="E4465" s="87"/>
    </row>
    <row r="4466" spans="5:5" x14ac:dyDescent="0.2">
      <c r="E4466" s="87"/>
    </row>
    <row r="4467" spans="5:5" x14ac:dyDescent="0.2">
      <c r="E4467" s="87"/>
    </row>
    <row r="4468" spans="5:5" x14ac:dyDescent="0.2">
      <c r="E4468" s="87"/>
    </row>
    <row r="4469" spans="5:5" x14ac:dyDescent="0.2">
      <c r="E4469" s="87"/>
    </row>
    <row r="4470" spans="5:5" x14ac:dyDescent="0.2">
      <c r="E4470" s="87"/>
    </row>
    <row r="4471" spans="5:5" x14ac:dyDescent="0.2">
      <c r="E4471" s="87"/>
    </row>
    <row r="4472" spans="5:5" x14ac:dyDescent="0.2">
      <c r="E4472" s="87"/>
    </row>
    <row r="4473" spans="5:5" x14ac:dyDescent="0.2">
      <c r="E4473" s="87"/>
    </row>
    <row r="4474" spans="5:5" x14ac:dyDescent="0.2">
      <c r="E4474" s="87"/>
    </row>
    <row r="4475" spans="5:5" x14ac:dyDescent="0.2">
      <c r="E4475" s="87"/>
    </row>
    <row r="4476" spans="5:5" x14ac:dyDescent="0.2">
      <c r="E4476" s="87"/>
    </row>
    <row r="4477" spans="5:5" x14ac:dyDescent="0.2">
      <c r="E4477" s="87"/>
    </row>
    <row r="4478" spans="5:5" x14ac:dyDescent="0.2">
      <c r="E4478" s="87"/>
    </row>
    <row r="4479" spans="5:5" x14ac:dyDescent="0.2">
      <c r="E4479" s="87"/>
    </row>
    <row r="4480" spans="5:5" x14ac:dyDescent="0.2">
      <c r="E4480" s="87"/>
    </row>
    <row r="4481" spans="5:5" x14ac:dyDescent="0.2">
      <c r="E4481" s="87"/>
    </row>
    <row r="4482" spans="5:5" x14ac:dyDescent="0.2">
      <c r="E4482" s="87"/>
    </row>
    <row r="4483" spans="5:5" x14ac:dyDescent="0.2">
      <c r="E4483" s="87"/>
    </row>
    <row r="4484" spans="5:5" x14ac:dyDescent="0.2">
      <c r="E4484" s="87"/>
    </row>
    <row r="4485" spans="5:5" x14ac:dyDescent="0.2">
      <c r="E4485" s="87"/>
    </row>
    <row r="4486" spans="5:5" x14ac:dyDescent="0.2">
      <c r="E4486" s="87"/>
    </row>
    <row r="4487" spans="5:5" x14ac:dyDescent="0.2">
      <c r="E4487" s="87"/>
    </row>
    <row r="4488" spans="5:5" x14ac:dyDescent="0.2">
      <c r="E4488" s="87"/>
    </row>
    <row r="4489" spans="5:5" x14ac:dyDescent="0.2">
      <c r="E4489" s="87"/>
    </row>
    <row r="4490" spans="5:5" x14ac:dyDescent="0.2">
      <c r="E4490" s="87"/>
    </row>
    <row r="4491" spans="5:5" x14ac:dyDescent="0.2">
      <c r="E4491" s="87"/>
    </row>
    <row r="4492" spans="5:5" x14ac:dyDescent="0.2">
      <c r="E4492" s="87"/>
    </row>
    <row r="4493" spans="5:5" x14ac:dyDescent="0.2">
      <c r="E4493" s="87"/>
    </row>
    <row r="4494" spans="5:5" x14ac:dyDescent="0.2">
      <c r="E4494" s="87"/>
    </row>
    <row r="4495" spans="5:5" x14ac:dyDescent="0.2">
      <c r="E4495" s="87"/>
    </row>
    <row r="4496" spans="5:5" x14ac:dyDescent="0.2">
      <c r="E4496" s="87"/>
    </row>
    <row r="4497" spans="5:5" x14ac:dyDescent="0.2">
      <c r="E4497" s="87"/>
    </row>
    <row r="4498" spans="5:5" x14ac:dyDescent="0.2">
      <c r="E4498" s="87"/>
    </row>
    <row r="4499" spans="5:5" x14ac:dyDescent="0.2">
      <c r="E4499" s="87"/>
    </row>
    <row r="4500" spans="5:5" x14ac:dyDescent="0.2">
      <c r="E4500" s="87"/>
    </row>
    <row r="4501" spans="5:5" x14ac:dyDescent="0.2">
      <c r="E4501" s="87"/>
    </row>
    <row r="4502" spans="5:5" x14ac:dyDescent="0.2">
      <c r="E4502" s="87"/>
    </row>
    <row r="4503" spans="5:5" x14ac:dyDescent="0.2">
      <c r="E4503" s="87"/>
    </row>
    <row r="4504" spans="5:5" x14ac:dyDescent="0.2">
      <c r="E4504" s="87"/>
    </row>
    <row r="4505" spans="5:5" x14ac:dyDescent="0.2">
      <c r="E4505" s="87"/>
    </row>
    <row r="4506" spans="5:5" x14ac:dyDescent="0.2">
      <c r="E4506" s="87"/>
    </row>
    <row r="4507" spans="5:5" x14ac:dyDescent="0.2">
      <c r="E4507" s="87"/>
    </row>
    <row r="4508" spans="5:5" x14ac:dyDescent="0.2">
      <c r="E4508" s="87"/>
    </row>
    <row r="4509" spans="5:5" x14ac:dyDescent="0.2">
      <c r="E4509" s="87"/>
    </row>
    <row r="4510" spans="5:5" x14ac:dyDescent="0.2">
      <c r="E4510" s="87"/>
    </row>
    <row r="4511" spans="5:5" x14ac:dyDescent="0.2">
      <c r="E4511" s="87"/>
    </row>
    <row r="4512" spans="5:5" x14ac:dyDescent="0.2">
      <c r="E4512" s="87"/>
    </row>
    <row r="4513" spans="5:5" x14ac:dyDescent="0.2">
      <c r="E4513" s="87"/>
    </row>
    <row r="4514" spans="5:5" x14ac:dyDescent="0.2">
      <c r="E4514" s="87"/>
    </row>
    <row r="4515" spans="5:5" x14ac:dyDescent="0.2">
      <c r="E4515" s="87"/>
    </row>
    <row r="4516" spans="5:5" x14ac:dyDescent="0.2">
      <c r="E4516" s="87"/>
    </row>
    <row r="4517" spans="5:5" x14ac:dyDescent="0.2">
      <c r="E4517" s="87"/>
    </row>
    <row r="4518" spans="5:5" x14ac:dyDescent="0.2">
      <c r="E4518" s="87"/>
    </row>
    <row r="4519" spans="5:5" x14ac:dyDescent="0.2">
      <c r="E4519" s="87"/>
    </row>
    <row r="4520" spans="5:5" x14ac:dyDescent="0.2">
      <c r="E4520" s="87"/>
    </row>
    <row r="4521" spans="5:5" x14ac:dyDescent="0.2">
      <c r="E4521" s="87"/>
    </row>
    <row r="4522" spans="5:5" x14ac:dyDescent="0.2">
      <c r="E4522" s="87"/>
    </row>
    <row r="4523" spans="5:5" x14ac:dyDescent="0.2">
      <c r="E4523" s="87"/>
    </row>
    <row r="4524" spans="5:5" x14ac:dyDescent="0.2">
      <c r="E4524" s="87"/>
    </row>
    <row r="4525" spans="5:5" x14ac:dyDescent="0.2">
      <c r="E4525" s="87"/>
    </row>
    <row r="4526" spans="5:5" x14ac:dyDescent="0.2">
      <c r="E4526" s="87"/>
    </row>
    <row r="4527" spans="5:5" x14ac:dyDescent="0.2">
      <c r="E4527" s="87"/>
    </row>
    <row r="4528" spans="5:5" x14ac:dyDescent="0.2">
      <c r="E4528" s="87"/>
    </row>
    <row r="4529" spans="5:5" x14ac:dyDescent="0.2">
      <c r="E4529" s="87"/>
    </row>
    <row r="4530" spans="5:5" x14ac:dyDescent="0.2">
      <c r="E4530" s="87"/>
    </row>
    <row r="4531" spans="5:5" x14ac:dyDescent="0.2">
      <c r="E4531" s="87"/>
    </row>
    <row r="4532" spans="5:5" x14ac:dyDescent="0.2">
      <c r="E4532" s="87"/>
    </row>
    <row r="4533" spans="5:5" x14ac:dyDescent="0.2">
      <c r="E4533" s="87"/>
    </row>
    <row r="4534" spans="5:5" x14ac:dyDescent="0.2">
      <c r="E4534" s="87"/>
    </row>
    <row r="4535" spans="5:5" x14ac:dyDescent="0.2">
      <c r="E4535" s="87"/>
    </row>
    <row r="4536" spans="5:5" x14ac:dyDescent="0.2">
      <c r="E4536" s="87"/>
    </row>
    <row r="4537" spans="5:5" x14ac:dyDescent="0.2">
      <c r="E4537" s="87"/>
    </row>
    <row r="4538" spans="5:5" x14ac:dyDescent="0.2">
      <c r="E4538" s="87"/>
    </row>
    <row r="4539" spans="5:5" x14ac:dyDescent="0.2">
      <c r="E4539" s="87"/>
    </row>
    <row r="4540" spans="5:5" x14ac:dyDescent="0.2">
      <c r="E4540" s="87"/>
    </row>
    <row r="4541" spans="5:5" x14ac:dyDescent="0.2">
      <c r="E4541" s="87"/>
    </row>
    <row r="4542" spans="5:5" x14ac:dyDescent="0.2">
      <c r="E4542" s="87"/>
    </row>
    <row r="4543" spans="5:5" x14ac:dyDescent="0.2">
      <c r="E4543" s="87"/>
    </row>
    <row r="4544" spans="5:5" x14ac:dyDescent="0.2">
      <c r="E4544" s="87"/>
    </row>
    <row r="4545" spans="5:5" x14ac:dyDescent="0.2">
      <c r="E4545" s="87"/>
    </row>
    <row r="4546" spans="5:5" x14ac:dyDescent="0.2">
      <c r="E4546" s="87"/>
    </row>
    <row r="4547" spans="5:5" x14ac:dyDescent="0.2">
      <c r="E4547" s="87"/>
    </row>
    <row r="4548" spans="5:5" x14ac:dyDescent="0.2">
      <c r="E4548" s="87"/>
    </row>
    <row r="4549" spans="5:5" x14ac:dyDescent="0.2">
      <c r="E4549" s="87"/>
    </row>
    <row r="4550" spans="5:5" x14ac:dyDescent="0.2">
      <c r="E4550" s="87"/>
    </row>
    <row r="4551" spans="5:5" x14ac:dyDescent="0.2">
      <c r="E4551" s="87"/>
    </row>
    <row r="4552" spans="5:5" x14ac:dyDescent="0.2">
      <c r="E4552" s="87"/>
    </row>
    <row r="4553" spans="5:5" x14ac:dyDescent="0.2">
      <c r="E4553" s="87"/>
    </row>
    <row r="4554" spans="5:5" x14ac:dyDescent="0.2">
      <c r="E4554" s="87"/>
    </row>
    <row r="4555" spans="5:5" x14ac:dyDescent="0.2">
      <c r="E4555" s="87"/>
    </row>
    <row r="4556" spans="5:5" x14ac:dyDescent="0.2">
      <c r="E4556" s="87"/>
    </row>
    <row r="4557" spans="5:5" x14ac:dyDescent="0.2">
      <c r="E4557" s="87"/>
    </row>
    <row r="4558" spans="5:5" x14ac:dyDescent="0.2">
      <c r="E4558" s="87"/>
    </row>
    <row r="4559" spans="5:5" x14ac:dyDescent="0.2">
      <c r="E4559" s="87"/>
    </row>
    <row r="4560" spans="5:5" x14ac:dyDescent="0.2">
      <c r="E4560" s="87"/>
    </row>
    <row r="4561" spans="5:5" x14ac:dyDescent="0.2">
      <c r="E4561" s="87"/>
    </row>
    <row r="4562" spans="5:5" x14ac:dyDescent="0.2">
      <c r="E4562" s="87"/>
    </row>
    <row r="4563" spans="5:5" x14ac:dyDescent="0.2">
      <c r="E4563" s="87"/>
    </row>
    <row r="4564" spans="5:5" x14ac:dyDescent="0.2">
      <c r="E4564" s="87"/>
    </row>
    <row r="4565" spans="5:5" x14ac:dyDescent="0.2">
      <c r="E4565" s="87"/>
    </row>
    <row r="4566" spans="5:5" x14ac:dyDescent="0.2">
      <c r="E4566" s="87"/>
    </row>
    <row r="4567" spans="5:5" x14ac:dyDescent="0.2">
      <c r="E4567" s="87"/>
    </row>
    <row r="4568" spans="5:5" x14ac:dyDescent="0.2">
      <c r="E4568" s="87"/>
    </row>
    <row r="4569" spans="5:5" x14ac:dyDescent="0.2">
      <c r="E4569" s="87"/>
    </row>
    <row r="4570" spans="5:5" x14ac:dyDescent="0.2">
      <c r="E4570" s="87"/>
    </row>
    <row r="4571" spans="5:5" x14ac:dyDescent="0.2">
      <c r="E4571" s="87"/>
    </row>
    <row r="4572" spans="5:5" x14ac:dyDescent="0.2">
      <c r="E4572" s="87"/>
    </row>
    <row r="4573" spans="5:5" x14ac:dyDescent="0.2">
      <c r="E4573" s="87"/>
    </row>
    <row r="4574" spans="5:5" x14ac:dyDescent="0.2">
      <c r="E4574" s="87"/>
    </row>
    <row r="4575" spans="5:5" x14ac:dyDescent="0.2">
      <c r="E4575" s="87"/>
    </row>
    <row r="4576" spans="5:5" x14ac:dyDescent="0.2">
      <c r="E4576" s="87"/>
    </row>
    <row r="4577" spans="5:5" x14ac:dyDescent="0.2">
      <c r="E4577" s="87"/>
    </row>
    <row r="4578" spans="5:5" x14ac:dyDescent="0.2">
      <c r="E4578" s="87"/>
    </row>
    <row r="4579" spans="5:5" x14ac:dyDescent="0.2">
      <c r="E4579" s="87"/>
    </row>
    <row r="4580" spans="5:5" x14ac:dyDescent="0.2">
      <c r="E4580" s="87"/>
    </row>
    <row r="4581" spans="5:5" x14ac:dyDescent="0.2">
      <c r="E4581" s="87"/>
    </row>
    <row r="4582" spans="5:5" x14ac:dyDescent="0.2">
      <c r="E4582" s="87"/>
    </row>
    <row r="4583" spans="5:5" x14ac:dyDescent="0.2">
      <c r="E4583" s="87"/>
    </row>
    <row r="4584" spans="5:5" x14ac:dyDescent="0.2">
      <c r="E4584" s="87"/>
    </row>
    <row r="4585" spans="5:5" x14ac:dyDescent="0.2">
      <c r="E4585" s="87"/>
    </row>
    <row r="4586" spans="5:5" x14ac:dyDescent="0.2">
      <c r="E4586" s="87"/>
    </row>
    <row r="4587" spans="5:5" x14ac:dyDescent="0.2">
      <c r="E4587" s="87"/>
    </row>
    <row r="4588" spans="5:5" x14ac:dyDescent="0.2">
      <c r="E4588" s="87"/>
    </row>
    <row r="4589" spans="5:5" x14ac:dyDescent="0.2">
      <c r="E4589" s="87"/>
    </row>
    <row r="4590" spans="5:5" x14ac:dyDescent="0.2">
      <c r="E4590" s="87"/>
    </row>
    <row r="4591" spans="5:5" x14ac:dyDescent="0.2">
      <c r="E4591" s="87"/>
    </row>
    <row r="4592" spans="5:5" x14ac:dyDescent="0.2">
      <c r="E4592" s="87"/>
    </row>
    <row r="4593" spans="5:5" x14ac:dyDescent="0.2">
      <c r="E4593" s="87"/>
    </row>
    <row r="4594" spans="5:5" x14ac:dyDescent="0.2">
      <c r="E4594" s="87"/>
    </row>
    <row r="4595" spans="5:5" x14ac:dyDescent="0.2">
      <c r="E4595" s="87"/>
    </row>
    <row r="4596" spans="5:5" x14ac:dyDescent="0.2">
      <c r="E4596" s="87"/>
    </row>
    <row r="4597" spans="5:5" x14ac:dyDescent="0.2">
      <c r="E4597" s="87"/>
    </row>
    <row r="4598" spans="5:5" x14ac:dyDescent="0.2">
      <c r="E4598" s="87"/>
    </row>
    <row r="4599" spans="5:5" x14ac:dyDescent="0.2">
      <c r="E4599" s="87"/>
    </row>
    <row r="4600" spans="5:5" x14ac:dyDescent="0.2">
      <c r="E4600" s="87"/>
    </row>
    <row r="4601" spans="5:5" x14ac:dyDescent="0.2">
      <c r="E4601" s="87"/>
    </row>
    <row r="4602" spans="5:5" x14ac:dyDescent="0.2">
      <c r="E4602" s="87"/>
    </row>
    <row r="4603" spans="5:5" x14ac:dyDescent="0.2">
      <c r="E4603" s="87"/>
    </row>
    <row r="4604" spans="5:5" x14ac:dyDescent="0.2">
      <c r="E4604" s="87"/>
    </row>
    <row r="4605" spans="5:5" x14ac:dyDescent="0.2">
      <c r="E4605" s="87"/>
    </row>
    <row r="4606" spans="5:5" x14ac:dyDescent="0.2">
      <c r="E4606" s="87"/>
    </row>
    <row r="4607" spans="5:5" x14ac:dyDescent="0.2">
      <c r="E4607" s="87"/>
    </row>
    <row r="4608" spans="5:5" x14ac:dyDescent="0.2">
      <c r="E4608" s="87"/>
    </row>
    <row r="4609" spans="5:5" x14ac:dyDescent="0.2">
      <c r="E4609" s="87"/>
    </row>
    <row r="4610" spans="5:5" x14ac:dyDescent="0.2">
      <c r="E4610" s="87"/>
    </row>
    <row r="4611" spans="5:5" x14ac:dyDescent="0.2">
      <c r="E4611" s="87"/>
    </row>
    <row r="4612" spans="5:5" x14ac:dyDescent="0.2">
      <c r="E4612" s="87"/>
    </row>
    <row r="4613" spans="5:5" x14ac:dyDescent="0.2">
      <c r="E4613" s="87"/>
    </row>
    <row r="4614" spans="5:5" x14ac:dyDescent="0.2">
      <c r="E4614" s="87"/>
    </row>
    <row r="4615" spans="5:5" x14ac:dyDescent="0.2">
      <c r="E4615" s="87"/>
    </row>
    <row r="4616" spans="5:5" x14ac:dyDescent="0.2">
      <c r="E4616" s="87"/>
    </row>
    <row r="4617" spans="5:5" x14ac:dyDescent="0.2">
      <c r="E4617" s="87"/>
    </row>
    <row r="4618" spans="5:5" x14ac:dyDescent="0.2">
      <c r="E4618" s="87"/>
    </row>
    <row r="4619" spans="5:5" x14ac:dyDescent="0.2">
      <c r="E4619" s="87"/>
    </row>
    <row r="4620" spans="5:5" x14ac:dyDescent="0.2">
      <c r="E4620" s="87"/>
    </row>
    <row r="4621" spans="5:5" x14ac:dyDescent="0.2">
      <c r="E4621" s="87"/>
    </row>
    <row r="4622" spans="5:5" x14ac:dyDescent="0.2">
      <c r="E4622" s="87"/>
    </row>
    <row r="4623" spans="5:5" x14ac:dyDescent="0.2">
      <c r="E4623" s="87"/>
    </row>
    <row r="4624" spans="5:5" x14ac:dyDescent="0.2">
      <c r="E4624" s="87"/>
    </row>
    <row r="4625" spans="5:5" x14ac:dyDescent="0.2">
      <c r="E4625" s="87"/>
    </row>
    <row r="4626" spans="5:5" x14ac:dyDescent="0.2">
      <c r="E4626" s="87"/>
    </row>
    <row r="4627" spans="5:5" x14ac:dyDescent="0.2">
      <c r="E4627" s="87"/>
    </row>
    <row r="4628" spans="5:5" x14ac:dyDescent="0.2">
      <c r="E4628" s="87"/>
    </row>
    <row r="4629" spans="5:5" x14ac:dyDescent="0.2">
      <c r="E4629" s="87"/>
    </row>
    <row r="4630" spans="5:5" x14ac:dyDescent="0.2">
      <c r="E4630" s="87"/>
    </row>
    <row r="4631" spans="5:5" x14ac:dyDescent="0.2">
      <c r="E4631" s="87"/>
    </row>
    <row r="4632" spans="5:5" x14ac:dyDescent="0.2">
      <c r="E4632" s="87"/>
    </row>
    <row r="4633" spans="5:5" x14ac:dyDescent="0.2">
      <c r="E4633" s="87"/>
    </row>
    <row r="4634" spans="5:5" x14ac:dyDescent="0.2">
      <c r="E4634" s="87"/>
    </row>
    <row r="4635" spans="5:5" x14ac:dyDescent="0.2">
      <c r="E4635" s="87"/>
    </row>
    <row r="4636" spans="5:5" x14ac:dyDescent="0.2">
      <c r="E4636" s="87"/>
    </row>
    <row r="4637" spans="5:5" x14ac:dyDescent="0.2">
      <c r="E4637" s="87"/>
    </row>
    <row r="4638" spans="5:5" x14ac:dyDescent="0.2">
      <c r="E4638" s="87"/>
    </row>
    <row r="4639" spans="5:5" x14ac:dyDescent="0.2">
      <c r="E4639" s="87"/>
    </row>
    <row r="4640" spans="5:5" x14ac:dyDescent="0.2">
      <c r="E4640" s="87"/>
    </row>
    <row r="4641" spans="5:5" x14ac:dyDescent="0.2">
      <c r="E4641" s="87"/>
    </row>
    <row r="4642" spans="5:5" x14ac:dyDescent="0.2">
      <c r="E4642" s="87"/>
    </row>
    <row r="4643" spans="5:5" x14ac:dyDescent="0.2">
      <c r="E4643" s="87"/>
    </row>
    <row r="4644" spans="5:5" x14ac:dyDescent="0.2">
      <c r="E4644" s="87"/>
    </row>
    <row r="4645" spans="5:5" x14ac:dyDescent="0.2">
      <c r="E4645" s="87"/>
    </row>
    <row r="4646" spans="5:5" x14ac:dyDescent="0.2">
      <c r="E4646" s="87"/>
    </row>
    <row r="4647" spans="5:5" x14ac:dyDescent="0.2">
      <c r="E4647" s="87"/>
    </row>
    <row r="4648" spans="5:5" x14ac:dyDescent="0.2">
      <c r="E4648" s="87"/>
    </row>
    <row r="4649" spans="5:5" x14ac:dyDescent="0.2">
      <c r="E4649" s="87"/>
    </row>
    <row r="4650" spans="5:5" x14ac:dyDescent="0.2">
      <c r="E4650" s="87"/>
    </row>
    <row r="4651" spans="5:5" x14ac:dyDescent="0.2">
      <c r="E4651" s="87"/>
    </row>
    <row r="4652" spans="5:5" x14ac:dyDescent="0.2">
      <c r="E4652" s="87"/>
    </row>
    <row r="4653" spans="5:5" x14ac:dyDescent="0.2">
      <c r="E4653" s="87"/>
    </row>
    <row r="4654" spans="5:5" x14ac:dyDescent="0.2">
      <c r="E4654" s="87"/>
    </row>
    <row r="4655" spans="5:5" x14ac:dyDescent="0.2">
      <c r="E4655" s="87"/>
    </row>
    <row r="4656" spans="5:5" x14ac:dyDescent="0.2">
      <c r="E4656" s="87"/>
    </row>
    <row r="4657" spans="5:5" x14ac:dyDescent="0.2">
      <c r="E4657" s="87"/>
    </row>
    <row r="4658" spans="5:5" x14ac:dyDescent="0.2">
      <c r="E4658" s="87"/>
    </row>
    <row r="4659" spans="5:5" x14ac:dyDescent="0.2">
      <c r="E4659" s="87"/>
    </row>
    <row r="4660" spans="5:5" x14ac:dyDescent="0.2">
      <c r="E4660" s="87"/>
    </row>
    <row r="4661" spans="5:5" x14ac:dyDescent="0.2">
      <c r="E4661" s="87"/>
    </row>
    <row r="4662" spans="5:5" x14ac:dyDescent="0.2">
      <c r="E4662" s="87"/>
    </row>
    <row r="4663" spans="5:5" x14ac:dyDescent="0.2">
      <c r="E4663" s="87"/>
    </row>
    <row r="4664" spans="5:5" x14ac:dyDescent="0.2">
      <c r="E4664" s="87"/>
    </row>
    <row r="4665" spans="5:5" x14ac:dyDescent="0.2">
      <c r="E4665" s="87"/>
    </row>
    <row r="4666" spans="5:5" x14ac:dyDescent="0.2">
      <c r="E4666" s="87"/>
    </row>
    <row r="4667" spans="5:5" x14ac:dyDescent="0.2">
      <c r="E4667" s="87"/>
    </row>
    <row r="4668" spans="5:5" x14ac:dyDescent="0.2">
      <c r="E4668" s="87"/>
    </row>
    <row r="4669" spans="5:5" x14ac:dyDescent="0.2">
      <c r="E4669" s="87"/>
    </row>
    <row r="4670" spans="5:5" x14ac:dyDescent="0.2">
      <c r="E4670" s="87"/>
    </row>
    <row r="4671" spans="5:5" x14ac:dyDescent="0.2">
      <c r="E4671" s="87"/>
    </row>
    <row r="4672" spans="5:5" x14ac:dyDescent="0.2">
      <c r="E4672" s="87"/>
    </row>
    <row r="4673" spans="5:5" x14ac:dyDescent="0.2">
      <c r="E4673" s="87"/>
    </row>
    <row r="4674" spans="5:5" x14ac:dyDescent="0.2">
      <c r="E4674" s="87"/>
    </row>
    <row r="4675" spans="5:5" x14ac:dyDescent="0.2">
      <c r="E4675" s="87"/>
    </row>
    <row r="4676" spans="5:5" x14ac:dyDescent="0.2">
      <c r="E4676" s="87"/>
    </row>
    <row r="4677" spans="5:5" x14ac:dyDescent="0.2">
      <c r="E4677" s="87"/>
    </row>
    <row r="4678" spans="5:5" x14ac:dyDescent="0.2">
      <c r="E4678" s="87"/>
    </row>
    <row r="4679" spans="5:5" x14ac:dyDescent="0.2">
      <c r="E4679" s="87"/>
    </row>
    <row r="4680" spans="5:5" x14ac:dyDescent="0.2">
      <c r="E4680" s="87"/>
    </row>
    <row r="4681" spans="5:5" x14ac:dyDescent="0.2">
      <c r="E4681" s="87"/>
    </row>
    <row r="4682" spans="5:5" x14ac:dyDescent="0.2">
      <c r="E4682" s="87"/>
    </row>
    <row r="4683" spans="5:5" x14ac:dyDescent="0.2">
      <c r="E4683" s="87"/>
    </row>
    <row r="4684" spans="5:5" x14ac:dyDescent="0.2">
      <c r="E4684" s="87"/>
    </row>
    <row r="4685" spans="5:5" x14ac:dyDescent="0.2">
      <c r="E4685" s="87"/>
    </row>
    <row r="4686" spans="5:5" x14ac:dyDescent="0.2">
      <c r="E4686" s="87"/>
    </row>
    <row r="4687" spans="5:5" x14ac:dyDescent="0.2">
      <c r="E4687" s="87"/>
    </row>
    <row r="4688" spans="5:5" x14ac:dyDescent="0.2">
      <c r="E4688" s="87"/>
    </row>
    <row r="4689" spans="5:5" x14ac:dyDescent="0.2">
      <c r="E4689" s="87"/>
    </row>
    <row r="4690" spans="5:5" x14ac:dyDescent="0.2">
      <c r="E4690" s="87"/>
    </row>
    <row r="4691" spans="5:5" x14ac:dyDescent="0.2">
      <c r="E4691" s="87"/>
    </row>
    <row r="4692" spans="5:5" x14ac:dyDescent="0.2">
      <c r="E4692" s="87"/>
    </row>
    <row r="4693" spans="5:5" x14ac:dyDescent="0.2">
      <c r="E4693" s="87"/>
    </row>
    <row r="4694" spans="5:5" x14ac:dyDescent="0.2">
      <c r="E4694" s="87"/>
    </row>
    <row r="4695" spans="5:5" x14ac:dyDescent="0.2">
      <c r="E4695" s="87"/>
    </row>
    <row r="4696" spans="5:5" x14ac:dyDescent="0.2">
      <c r="E4696" s="87"/>
    </row>
    <row r="4697" spans="5:5" x14ac:dyDescent="0.2">
      <c r="E4697" s="87"/>
    </row>
    <row r="4698" spans="5:5" x14ac:dyDescent="0.2">
      <c r="E4698" s="87"/>
    </row>
    <row r="4699" spans="5:5" x14ac:dyDescent="0.2">
      <c r="E4699" s="87"/>
    </row>
    <row r="4700" spans="5:5" x14ac:dyDescent="0.2">
      <c r="E4700" s="87"/>
    </row>
    <row r="4701" spans="5:5" x14ac:dyDescent="0.2">
      <c r="E4701" s="87"/>
    </row>
    <row r="4702" spans="5:5" x14ac:dyDescent="0.2">
      <c r="E4702" s="87"/>
    </row>
    <row r="4703" spans="5:5" x14ac:dyDescent="0.2">
      <c r="E4703" s="87"/>
    </row>
    <row r="4704" spans="5:5" x14ac:dyDescent="0.2">
      <c r="E4704" s="87"/>
    </row>
    <row r="4705" spans="5:5" x14ac:dyDescent="0.2">
      <c r="E4705" s="87"/>
    </row>
    <row r="4706" spans="5:5" x14ac:dyDescent="0.2">
      <c r="E4706" s="87"/>
    </row>
    <row r="4707" spans="5:5" x14ac:dyDescent="0.2">
      <c r="E4707" s="87"/>
    </row>
    <row r="4708" spans="5:5" x14ac:dyDescent="0.2">
      <c r="E4708" s="87"/>
    </row>
    <row r="4709" spans="5:5" x14ac:dyDescent="0.2">
      <c r="E4709" s="87"/>
    </row>
    <row r="4710" spans="5:5" x14ac:dyDescent="0.2">
      <c r="E4710" s="87"/>
    </row>
    <row r="4711" spans="5:5" x14ac:dyDescent="0.2">
      <c r="E4711" s="87"/>
    </row>
    <row r="4712" spans="5:5" x14ac:dyDescent="0.2">
      <c r="E4712" s="87"/>
    </row>
    <row r="4713" spans="5:5" x14ac:dyDescent="0.2">
      <c r="E4713" s="87"/>
    </row>
    <row r="4714" spans="5:5" x14ac:dyDescent="0.2">
      <c r="E4714" s="87"/>
    </row>
    <row r="4715" spans="5:5" x14ac:dyDescent="0.2">
      <c r="E4715" s="87"/>
    </row>
    <row r="4716" spans="5:5" x14ac:dyDescent="0.2">
      <c r="E4716" s="87"/>
    </row>
    <row r="4717" spans="5:5" x14ac:dyDescent="0.2">
      <c r="E4717" s="87"/>
    </row>
    <row r="4718" spans="5:5" x14ac:dyDescent="0.2">
      <c r="E4718" s="87"/>
    </row>
    <row r="4719" spans="5:5" x14ac:dyDescent="0.2">
      <c r="E4719" s="87"/>
    </row>
    <row r="4720" spans="5:5" x14ac:dyDescent="0.2">
      <c r="E4720" s="87"/>
    </row>
    <row r="4721" spans="5:5" x14ac:dyDescent="0.2">
      <c r="E4721" s="87"/>
    </row>
    <row r="4722" spans="5:5" x14ac:dyDescent="0.2">
      <c r="E4722" s="87"/>
    </row>
    <row r="4723" spans="5:5" x14ac:dyDescent="0.2">
      <c r="E4723" s="87"/>
    </row>
    <row r="4724" spans="5:5" x14ac:dyDescent="0.2">
      <c r="E4724" s="87"/>
    </row>
    <row r="4725" spans="5:5" x14ac:dyDescent="0.2">
      <c r="E4725" s="87"/>
    </row>
    <row r="4726" spans="5:5" x14ac:dyDescent="0.2">
      <c r="E4726" s="87"/>
    </row>
    <row r="4727" spans="5:5" x14ac:dyDescent="0.2">
      <c r="E4727" s="87"/>
    </row>
    <row r="4728" spans="5:5" x14ac:dyDescent="0.2">
      <c r="E4728" s="87"/>
    </row>
    <row r="4729" spans="5:5" x14ac:dyDescent="0.2">
      <c r="E4729" s="87"/>
    </row>
    <row r="4730" spans="5:5" x14ac:dyDescent="0.2">
      <c r="E4730" s="87"/>
    </row>
    <row r="4731" spans="5:5" x14ac:dyDescent="0.2">
      <c r="E4731" s="87"/>
    </row>
    <row r="4732" spans="5:5" x14ac:dyDescent="0.2">
      <c r="E4732" s="87"/>
    </row>
    <row r="4733" spans="5:5" x14ac:dyDescent="0.2">
      <c r="E4733" s="87"/>
    </row>
    <row r="4734" spans="5:5" x14ac:dyDescent="0.2">
      <c r="E4734" s="87"/>
    </row>
    <row r="4735" spans="5:5" x14ac:dyDescent="0.2">
      <c r="E4735" s="87"/>
    </row>
    <row r="4736" spans="5:5" x14ac:dyDescent="0.2">
      <c r="E4736" s="87"/>
    </row>
    <row r="4737" spans="5:5" x14ac:dyDescent="0.2">
      <c r="E4737" s="87"/>
    </row>
    <row r="4738" spans="5:5" x14ac:dyDescent="0.2">
      <c r="E4738" s="87"/>
    </row>
    <row r="4739" spans="5:5" x14ac:dyDescent="0.2">
      <c r="E4739" s="87"/>
    </row>
    <row r="4740" spans="5:5" x14ac:dyDescent="0.2">
      <c r="E4740" s="87"/>
    </row>
    <row r="4741" spans="5:5" x14ac:dyDescent="0.2">
      <c r="E4741" s="87"/>
    </row>
    <row r="4742" spans="5:5" x14ac:dyDescent="0.2">
      <c r="E4742" s="87"/>
    </row>
    <row r="4743" spans="5:5" x14ac:dyDescent="0.2">
      <c r="E4743" s="87"/>
    </row>
    <row r="4744" spans="5:5" x14ac:dyDescent="0.2">
      <c r="E4744" s="87"/>
    </row>
    <row r="4745" spans="5:5" x14ac:dyDescent="0.2">
      <c r="E4745" s="87"/>
    </row>
    <row r="4746" spans="5:5" x14ac:dyDescent="0.2">
      <c r="E4746" s="87"/>
    </row>
    <row r="4747" spans="5:5" x14ac:dyDescent="0.2">
      <c r="E4747" s="87"/>
    </row>
    <row r="4748" spans="5:5" x14ac:dyDescent="0.2">
      <c r="E4748" s="87"/>
    </row>
    <row r="4749" spans="5:5" x14ac:dyDescent="0.2">
      <c r="E4749" s="87"/>
    </row>
    <row r="4750" spans="5:5" x14ac:dyDescent="0.2">
      <c r="E4750" s="87"/>
    </row>
    <row r="4751" spans="5:5" x14ac:dyDescent="0.2">
      <c r="E4751" s="87"/>
    </row>
    <row r="4752" spans="5:5" x14ac:dyDescent="0.2">
      <c r="E4752" s="87"/>
    </row>
    <row r="4753" spans="5:5" x14ac:dyDescent="0.2">
      <c r="E4753" s="87"/>
    </row>
    <row r="4754" spans="5:5" x14ac:dyDescent="0.2">
      <c r="E4754" s="87"/>
    </row>
    <row r="4755" spans="5:5" x14ac:dyDescent="0.2">
      <c r="E4755" s="87"/>
    </row>
    <row r="4756" spans="5:5" x14ac:dyDescent="0.2">
      <c r="E4756" s="87"/>
    </row>
    <row r="4757" spans="5:5" x14ac:dyDescent="0.2">
      <c r="E4757" s="87"/>
    </row>
    <row r="4758" spans="5:5" x14ac:dyDescent="0.2">
      <c r="E4758" s="87"/>
    </row>
    <row r="4759" spans="5:5" x14ac:dyDescent="0.2">
      <c r="E4759" s="87"/>
    </row>
    <row r="4760" spans="5:5" x14ac:dyDescent="0.2">
      <c r="E4760" s="87"/>
    </row>
    <row r="4761" spans="5:5" x14ac:dyDescent="0.2">
      <c r="E4761" s="87"/>
    </row>
    <row r="4762" spans="5:5" x14ac:dyDescent="0.2">
      <c r="E4762" s="87"/>
    </row>
    <row r="4763" spans="5:5" x14ac:dyDescent="0.2">
      <c r="E4763" s="87"/>
    </row>
    <row r="4764" spans="5:5" x14ac:dyDescent="0.2">
      <c r="E4764" s="87"/>
    </row>
    <row r="4765" spans="5:5" x14ac:dyDescent="0.2">
      <c r="E4765" s="87"/>
    </row>
    <row r="4766" spans="5:5" x14ac:dyDescent="0.2">
      <c r="E4766" s="87"/>
    </row>
    <row r="4767" spans="5:5" x14ac:dyDescent="0.2">
      <c r="E4767" s="87"/>
    </row>
    <row r="4768" spans="5:5" x14ac:dyDescent="0.2">
      <c r="E4768" s="87"/>
    </row>
    <row r="4769" spans="5:5" x14ac:dyDescent="0.2">
      <c r="E4769" s="87"/>
    </row>
    <row r="4770" spans="5:5" x14ac:dyDescent="0.2">
      <c r="E4770" s="87"/>
    </row>
    <row r="4771" spans="5:5" x14ac:dyDescent="0.2">
      <c r="E4771" s="87"/>
    </row>
    <row r="4772" spans="5:5" x14ac:dyDescent="0.2">
      <c r="E4772" s="87"/>
    </row>
    <row r="4773" spans="5:5" x14ac:dyDescent="0.2">
      <c r="E4773" s="87"/>
    </row>
    <row r="4774" spans="5:5" x14ac:dyDescent="0.2">
      <c r="E4774" s="87"/>
    </row>
    <row r="4775" spans="5:5" x14ac:dyDescent="0.2">
      <c r="E4775" s="87"/>
    </row>
    <row r="4776" spans="5:5" x14ac:dyDescent="0.2">
      <c r="E4776" s="87"/>
    </row>
    <row r="4777" spans="5:5" x14ac:dyDescent="0.2">
      <c r="E4777" s="87"/>
    </row>
    <row r="4778" spans="5:5" x14ac:dyDescent="0.2">
      <c r="E4778" s="87"/>
    </row>
    <row r="4779" spans="5:5" x14ac:dyDescent="0.2">
      <c r="E4779" s="87"/>
    </row>
    <row r="4780" spans="5:5" x14ac:dyDescent="0.2">
      <c r="E4780" s="87"/>
    </row>
    <row r="4781" spans="5:5" x14ac:dyDescent="0.2">
      <c r="E4781" s="87"/>
    </row>
    <row r="4782" spans="5:5" x14ac:dyDescent="0.2">
      <c r="E4782" s="87"/>
    </row>
    <row r="4783" spans="5:5" x14ac:dyDescent="0.2">
      <c r="E4783" s="87"/>
    </row>
    <row r="4784" spans="5:5" x14ac:dyDescent="0.2">
      <c r="E4784" s="87"/>
    </row>
    <row r="4785" spans="5:5" x14ac:dyDescent="0.2">
      <c r="E4785" s="87"/>
    </row>
    <row r="4786" spans="5:5" x14ac:dyDescent="0.2">
      <c r="E4786" s="87"/>
    </row>
    <row r="4787" spans="5:5" x14ac:dyDescent="0.2">
      <c r="E4787" s="87"/>
    </row>
    <row r="4788" spans="5:5" x14ac:dyDescent="0.2">
      <c r="E4788" s="87"/>
    </row>
    <row r="4789" spans="5:5" x14ac:dyDescent="0.2">
      <c r="E4789" s="87"/>
    </row>
    <row r="4790" spans="5:5" x14ac:dyDescent="0.2">
      <c r="E4790" s="87"/>
    </row>
    <row r="4791" spans="5:5" x14ac:dyDescent="0.2">
      <c r="E4791" s="87"/>
    </row>
    <row r="4792" spans="5:5" x14ac:dyDescent="0.2">
      <c r="E4792" s="87"/>
    </row>
    <row r="4793" spans="5:5" x14ac:dyDescent="0.2">
      <c r="E4793" s="87"/>
    </row>
    <row r="4794" spans="5:5" x14ac:dyDescent="0.2">
      <c r="E4794" s="87"/>
    </row>
    <row r="4795" spans="5:5" x14ac:dyDescent="0.2">
      <c r="E4795" s="87"/>
    </row>
    <row r="4796" spans="5:5" x14ac:dyDescent="0.2">
      <c r="E4796" s="87"/>
    </row>
    <row r="4797" spans="5:5" x14ac:dyDescent="0.2">
      <c r="E4797" s="87"/>
    </row>
    <row r="4798" spans="5:5" x14ac:dyDescent="0.2">
      <c r="E4798" s="87"/>
    </row>
    <row r="4799" spans="5:5" x14ac:dyDescent="0.2">
      <c r="E4799" s="87"/>
    </row>
    <row r="4800" spans="5:5" x14ac:dyDescent="0.2">
      <c r="E4800" s="87"/>
    </row>
    <row r="4801" spans="5:5" x14ac:dyDescent="0.2">
      <c r="E4801" s="87"/>
    </row>
    <row r="4802" spans="5:5" x14ac:dyDescent="0.2">
      <c r="E4802" s="87"/>
    </row>
    <row r="4803" spans="5:5" x14ac:dyDescent="0.2">
      <c r="E4803" s="87"/>
    </row>
    <row r="4804" spans="5:5" x14ac:dyDescent="0.2">
      <c r="E4804" s="87"/>
    </row>
    <row r="4805" spans="5:5" x14ac:dyDescent="0.2">
      <c r="E4805" s="87"/>
    </row>
    <row r="4806" spans="5:5" x14ac:dyDescent="0.2">
      <c r="E4806" s="87"/>
    </row>
    <row r="4807" spans="5:5" x14ac:dyDescent="0.2">
      <c r="E4807" s="87"/>
    </row>
    <row r="4808" spans="5:5" x14ac:dyDescent="0.2">
      <c r="E4808" s="87"/>
    </row>
    <row r="4809" spans="5:5" x14ac:dyDescent="0.2">
      <c r="E4809" s="87"/>
    </row>
    <row r="4810" spans="5:5" x14ac:dyDescent="0.2">
      <c r="E4810" s="87"/>
    </row>
    <row r="4811" spans="5:5" x14ac:dyDescent="0.2">
      <c r="E4811" s="87"/>
    </row>
    <row r="4812" spans="5:5" x14ac:dyDescent="0.2">
      <c r="E4812" s="87"/>
    </row>
    <row r="4813" spans="5:5" x14ac:dyDescent="0.2">
      <c r="E4813" s="87"/>
    </row>
    <row r="4814" spans="5:5" x14ac:dyDescent="0.2">
      <c r="E4814" s="87"/>
    </row>
    <row r="4815" spans="5:5" x14ac:dyDescent="0.2">
      <c r="E4815" s="87"/>
    </row>
    <row r="4816" spans="5:5" x14ac:dyDescent="0.2">
      <c r="E4816" s="87"/>
    </row>
    <row r="4817" spans="5:5" x14ac:dyDescent="0.2">
      <c r="E4817" s="87"/>
    </row>
    <row r="4818" spans="5:5" x14ac:dyDescent="0.2">
      <c r="E4818" s="87"/>
    </row>
    <row r="4819" spans="5:5" x14ac:dyDescent="0.2">
      <c r="E4819" s="87"/>
    </row>
    <row r="4820" spans="5:5" x14ac:dyDescent="0.2">
      <c r="E4820" s="87"/>
    </row>
    <row r="4821" spans="5:5" x14ac:dyDescent="0.2">
      <c r="E4821" s="87"/>
    </row>
    <row r="4822" spans="5:5" x14ac:dyDescent="0.2">
      <c r="E4822" s="87"/>
    </row>
    <row r="4823" spans="5:5" x14ac:dyDescent="0.2">
      <c r="E4823" s="87"/>
    </row>
    <row r="4824" spans="5:5" x14ac:dyDescent="0.2">
      <c r="E4824" s="87"/>
    </row>
    <row r="4825" spans="5:5" x14ac:dyDescent="0.2">
      <c r="E4825" s="87"/>
    </row>
    <row r="4826" spans="5:5" x14ac:dyDescent="0.2">
      <c r="E4826" s="87"/>
    </row>
    <row r="4827" spans="5:5" x14ac:dyDescent="0.2">
      <c r="E4827" s="87"/>
    </row>
    <row r="4828" spans="5:5" x14ac:dyDescent="0.2">
      <c r="E4828" s="87"/>
    </row>
    <row r="4829" spans="5:5" x14ac:dyDescent="0.2">
      <c r="E4829" s="87"/>
    </row>
    <row r="4830" spans="5:5" x14ac:dyDescent="0.2">
      <c r="E4830" s="87"/>
    </row>
    <row r="4831" spans="5:5" x14ac:dyDescent="0.2">
      <c r="E4831" s="87"/>
    </row>
    <row r="4832" spans="5:5" x14ac:dyDescent="0.2">
      <c r="E4832" s="87"/>
    </row>
    <row r="4833" spans="5:5" x14ac:dyDescent="0.2">
      <c r="E4833" s="87"/>
    </row>
    <row r="4834" spans="5:5" x14ac:dyDescent="0.2">
      <c r="E4834" s="87"/>
    </row>
    <row r="4835" spans="5:5" x14ac:dyDescent="0.2">
      <c r="E4835" s="87"/>
    </row>
    <row r="4836" spans="5:5" x14ac:dyDescent="0.2">
      <c r="E4836" s="87"/>
    </row>
    <row r="4837" spans="5:5" x14ac:dyDescent="0.2">
      <c r="E4837" s="87"/>
    </row>
    <row r="4838" spans="5:5" x14ac:dyDescent="0.2">
      <c r="E4838" s="87"/>
    </row>
    <row r="4839" spans="5:5" x14ac:dyDescent="0.2">
      <c r="E4839" s="87"/>
    </row>
    <row r="4840" spans="5:5" x14ac:dyDescent="0.2">
      <c r="E4840" s="87"/>
    </row>
    <row r="4841" spans="5:5" x14ac:dyDescent="0.2">
      <c r="E4841" s="87"/>
    </row>
    <row r="4842" spans="5:5" x14ac:dyDescent="0.2">
      <c r="E4842" s="87"/>
    </row>
    <row r="4843" spans="5:5" x14ac:dyDescent="0.2">
      <c r="E4843" s="87"/>
    </row>
    <row r="4844" spans="5:5" x14ac:dyDescent="0.2">
      <c r="E4844" s="87"/>
    </row>
    <row r="4845" spans="5:5" x14ac:dyDescent="0.2">
      <c r="E4845" s="87"/>
    </row>
    <row r="4846" spans="5:5" x14ac:dyDescent="0.2">
      <c r="E4846" s="87"/>
    </row>
    <row r="4847" spans="5:5" x14ac:dyDescent="0.2">
      <c r="E4847" s="87"/>
    </row>
    <row r="4848" spans="5:5" x14ac:dyDescent="0.2">
      <c r="E4848" s="87"/>
    </row>
    <row r="4849" spans="5:5" x14ac:dyDescent="0.2">
      <c r="E4849" s="87"/>
    </row>
    <row r="4850" spans="5:5" x14ac:dyDescent="0.2">
      <c r="E4850" s="87"/>
    </row>
    <row r="4851" spans="5:5" x14ac:dyDescent="0.2">
      <c r="E4851" s="87"/>
    </row>
    <row r="4852" spans="5:5" x14ac:dyDescent="0.2">
      <c r="E4852" s="87"/>
    </row>
    <row r="4853" spans="5:5" x14ac:dyDescent="0.2">
      <c r="E4853" s="87"/>
    </row>
    <row r="4854" spans="5:5" x14ac:dyDescent="0.2">
      <c r="E4854" s="87"/>
    </row>
    <row r="4855" spans="5:5" x14ac:dyDescent="0.2">
      <c r="E4855" s="87"/>
    </row>
    <row r="4856" spans="5:5" x14ac:dyDescent="0.2">
      <c r="E4856" s="87"/>
    </row>
    <row r="4857" spans="5:5" x14ac:dyDescent="0.2">
      <c r="E4857" s="87"/>
    </row>
    <row r="4858" spans="5:5" x14ac:dyDescent="0.2">
      <c r="E4858" s="87"/>
    </row>
    <row r="4859" spans="5:5" x14ac:dyDescent="0.2">
      <c r="E4859" s="87"/>
    </row>
    <row r="4860" spans="5:5" x14ac:dyDescent="0.2">
      <c r="E4860" s="87"/>
    </row>
    <row r="4861" spans="5:5" x14ac:dyDescent="0.2">
      <c r="E4861" s="87"/>
    </row>
    <row r="4862" spans="5:5" x14ac:dyDescent="0.2">
      <c r="E4862" s="87"/>
    </row>
    <row r="4863" spans="5:5" x14ac:dyDescent="0.2">
      <c r="E4863" s="87"/>
    </row>
    <row r="4864" spans="5:5" x14ac:dyDescent="0.2">
      <c r="E4864" s="87"/>
    </row>
    <row r="4865" spans="5:5" x14ac:dyDescent="0.2">
      <c r="E4865" s="87"/>
    </row>
    <row r="4866" spans="5:5" x14ac:dyDescent="0.2">
      <c r="E4866" s="87"/>
    </row>
    <row r="4867" spans="5:5" x14ac:dyDescent="0.2">
      <c r="E4867" s="87"/>
    </row>
    <row r="4868" spans="5:5" x14ac:dyDescent="0.2">
      <c r="E4868" s="87"/>
    </row>
    <row r="4869" spans="5:5" x14ac:dyDescent="0.2">
      <c r="E4869" s="87"/>
    </row>
    <row r="4870" spans="5:5" x14ac:dyDescent="0.2">
      <c r="E4870" s="87"/>
    </row>
    <row r="4871" spans="5:5" x14ac:dyDescent="0.2">
      <c r="E4871" s="87"/>
    </row>
    <row r="4872" spans="5:5" x14ac:dyDescent="0.2">
      <c r="E4872" s="87"/>
    </row>
    <row r="4873" spans="5:5" x14ac:dyDescent="0.2">
      <c r="E4873" s="87"/>
    </row>
    <row r="4874" spans="5:5" x14ac:dyDescent="0.2">
      <c r="E4874" s="87"/>
    </row>
    <row r="4875" spans="5:5" x14ac:dyDescent="0.2">
      <c r="E4875" s="87"/>
    </row>
    <row r="4876" spans="5:5" x14ac:dyDescent="0.2">
      <c r="E4876" s="87"/>
    </row>
    <row r="4877" spans="5:5" x14ac:dyDescent="0.2">
      <c r="E4877" s="87"/>
    </row>
    <row r="4878" spans="5:5" x14ac:dyDescent="0.2">
      <c r="E4878" s="87"/>
    </row>
    <row r="4879" spans="5:5" x14ac:dyDescent="0.2">
      <c r="E4879" s="87"/>
    </row>
    <row r="4880" spans="5:5" x14ac:dyDescent="0.2">
      <c r="E4880" s="87"/>
    </row>
    <row r="4881" spans="5:5" x14ac:dyDescent="0.2">
      <c r="E4881" s="87"/>
    </row>
    <row r="4882" spans="5:5" x14ac:dyDescent="0.2">
      <c r="E4882" s="87"/>
    </row>
    <row r="4883" spans="5:5" x14ac:dyDescent="0.2">
      <c r="E4883" s="87"/>
    </row>
    <row r="4884" spans="5:5" x14ac:dyDescent="0.2">
      <c r="E4884" s="87"/>
    </row>
    <row r="4885" spans="5:5" x14ac:dyDescent="0.2">
      <c r="E4885" s="87"/>
    </row>
    <row r="4886" spans="5:5" x14ac:dyDescent="0.2">
      <c r="E4886" s="87"/>
    </row>
    <row r="4887" spans="5:5" x14ac:dyDescent="0.2">
      <c r="E4887" s="87"/>
    </row>
    <row r="4888" spans="5:5" x14ac:dyDescent="0.2">
      <c r="E4888" s="87"/>
    </row>
    <row r="4889" spans="5:5" x14ac:dyDescent="0.2">
      <c r="E4889" s="87"/>
    </row>
    <row r="4890" spans="5:5" x14ac:dyDescent="0.2">
      <c r="E4890" s="87"/>
    </row>
    <row r="4891" spans="5:5" x14ac:dyDescent="0.2">
      <c r="E4891" s="87"/>
    </row>
    <row r="4892" spans="5:5" x14ac:dyDescent="0.2">
      <c r="E4892" s="87"/>
    </row>
    <row r="4893" spans="5:5" x14ac:dyDescent="0.2">
      <c r="E4893" s="87"/>
    </row>
    <row r="4894" spans="5:5" x14ac:dyDescent="0.2">
      <c r="E4894" s="87"/>
    </row>
    <row r="4895" spans="5:5" x14ac:dyDescent="0.2">
      <c r="E4895" s="87"/>
    </row>
    <row r="4896" spans="5:5" x14ac:dyDescent="0.2">
      <c r="E4896" s="87"/>
    </row>
    <row r="4897" spans="5:5" x14ac:dyDescent="0.2">
      <c r="E4897" s="87"/>
    </row>
    <row r="4898" spans="5:5" x14ac:dyDescent="0.2">
      <c r="E4898" s="87"/>
    </row>
    <row r="4899" spans="5:5" x14ac:dyDescent="0.2">
      <c r="E4899" s="87"/>
    </row>
    <row r="4900" spans="5:5" x14ac:dyDescent="0.2">
      <c r="E4900" s="87"/>
    </row>
    <row r="4901" spans="5:5" x14ac:dyDescent="0.2">
      <c r="E4901" s="87"/>
    </row>
    <row r="4902" spans="5:5" x14ac:dyDescent="0.2">
      <c r="E4902" s="87"/>
    </row>
    <row r="4903" spans="5:5" x14ac:dyDescent="0.2">
      <c r="E4903" s="87"/>
    </row>
    <row r="4904" spans="5:5" x14ac:dyDescent="0.2">
      <c r="E4904" s="87"/>
    </row>
    <row r="4905" spans="5:5" x14ac:dyDescent="0.2">
      <c r="E4905" s="87"/>
    </row>
    <row r="4906" spans="5:5" x14ac:dyDescent="0.2">
      <c r="E4906" s="87"/>
    </row>
    <row r="4907" spans="5:5" x14ac:dyDescent="0.2">
      <c r="E4907" s="87"/>
    </row>
    <row r="4908" spans="5:5" x14ac:dyDescent="0.2">
      <c r="E4908" s="87"/>
    </row>
    <row r="4909" spans="5:5" x14ac:dyDescent="0.2">
      <c r="E4909" s="87"/>
    </row>
    <row r="4910" spans="5:5" x14ac:dyDescent="0.2">
      <c r="E4910" s="87"/>
    </row>
    <row r="4911" spans="5:5" x14ac:dyDescent="0.2">
      <c r="E4911" s="87"/>
    </row>
    <row r="4912" spans="5:5" x14ac:dyDescent="0.2">
      <c r="E4912" s="87"/>
    </row>
    <row r="4913" spans="5:5" x14ac:dyDescent="0.2">
      <c r="E4913" s="87"/>
    </row>
    <row r="4914" spans="5:5" x14ac:dyDescent="0.2">
      <c r="E4914" s="87"/>
    </row>
    <row r="4915" spans="5:5" x14ac:dyDescent="0.2">
      <c r="E4915" s="87"/>
    </row>
    <row r="4916" spans="5:5" x14ac:dyDescent="0.2">
      <c r="E4916" s="87"/>
    </row>
    <row r="4917" spans="5:5" x14ac:dyDescent="0.2">
      <c r="E4917" s="87"/>
    </row>
    <row r="4918" spans="5:5" x14ac:dyDescent="0.2">
      <c r="E4918" s="87"/>
    </row>
    <row r="4919" spans="5:5" x14ac:dyDescent="0.2">
      <c r="E4919" s="87"/>
    </row>
    <row r="4920" spans="5:5" x14ac:dyDescent="0.2">
      <c r="E4920" s="87"/>
    </row>
    <row r="4921" spans="5:5" x14ac:dyDescent="0.2">
      <c r="E4921" s="87"/>
    </row>
    <row r="4922" spans="5:5" x14ac:dyDescent="0.2">
      <c r="E4922" s="87"/>
    </row>
    <row r="4923" spans="5:5" x14ac:dyDescent="0.2">
      <c r="E4923" s="87"/>
    </row>
    <row r="4924" spans="5:5" x14ac:dyDescent="0.2">
      <c r="E4924" s="87"/>
    </row>
    <row r="4925" spans="5:5" x14ac:dyDescent="0.2">
      <c r="E4925" s="87"/>
    </row>
    <row r="4926" spans="5:5" x14ac:dyDescent="0.2">
      <c r="E4926" s="87"/>
    </row>
    <row r="4927" spans="5:5" x14ac:dyDescent="0.2">
      <c r="E4927" s="87"/>
    </row>
    <row r="4928" spans="5:5" x14ac:dyDescent="0.2">
      <c r="E4928" s="87"/>
    </row>
    <row r="4929" spans="5:5" x14ac:dyDescent="0.2">
      <c r="E4929" s="87"/>
    </row>
    <row r="4930" spans="5:5" x14ac:dyDescent="0.2">
      <c r="E4930" s="87"/>
    </row>
    <row r="4931" spans="5:5" x14ac:dyDescent="0.2">
      <c r="E4931" s="87"/>
    </row>
    <row r="4932" spans="5:5" x14ac:dyDescent="0.2">
      <c r="E4932" s="87"/>
    </row>
    <row r="4933" spans="5:5" x14ac:dyDescent="0.2">
      <c r="E4933" s="87"/>
    </row>
    <row r="4934" spans="5:5" x14ac:dyDescent="0.2">
      <c r="E4934" s="87"/>
    </row>
    <row r="4935" spans="5:5" x14ac:dyDescent="0.2">
      <c r="E4935" s="87"/>
    </row>
    <row r="4936" spans="5:5" x14ac:dyDescent="0.2">
      <c r="E4936" s="87"/>
    </row>
    <row r="4937" spans="5:5" x14ac:dyDescent="0.2">
      <c r="E4937" s="87"/>
    </row>
    <row r="4938" spans="5:5" x14ac:dyDescent="0.2">
      <c r="E4938" s="87"/>
    </row>
    <row r="4939" spans="5:5" x14ac:dyDescent="0.2">
      <c r="E4939" s="87"/>
    </row>
    <row r="4940" spans="5:5" x14ac:dyDescent="0.2">
      <c r="E4940" s="87"/>
    </row>
    <row r="4941" spans="5:5" x14ac:dyDescent="0.2">
      <c r="E4941" s="87"/>
    </row>
    <row r="4942" spans="5:5" x14ac:dyDescent="0.2">
      <c r="E4942" s="87"/>
    </row>
    <row r="4943" spans="5:5" x14ac:dyDescent="0.2">
      <c r="E4943" s="87"/>
    </row>
    <row r="4944" spans="5:5" x14ac:dyDescent="0.2">
      <c r="E4944" s="87"/>
    </row>
    <row r="4945" spans="5:5" x14ac:dyDescent="0.2">
      <c r="E4945" s="87"/>
    </row>
    <row r="4946" spans="5:5" x14ac:dyDescent="0.2">
      <c r="E4946" s="87"/>
    </row>
    <row r="4947" spans="5:5" x14ac:dyDescent="0.2">
      <c r="E4947" s="87"/>
    </row>
    <row r="4948" spans="5:5" x14ac:dyDescent="0.2">
      <c r="E4948" s="87"/>
    </row>
    <row r="4949" spans="5:5" x14ac:dyDescent="0.2">
      <c r="E4949" s="87"/>
    </row>
    <row r="4950" spans="5:5" x14ac:dyDescent="0.2">
      <c r="E4950" s="87"/>
    </row>
    <row r="4951" spans="5:5" x14ac:dyDescent="0.2">
      <c r="E4951" s="87"/>
    </row>
    <row r="4952" spans="5:5" x14ac:dyDescent="0.2">
      <c r="E4952" s="87"/>
    </row>
    <row r="4953" spans="5:5" x14ac:dyDescent="0.2">
      <c r="E4953" s="87"/>
    </row>
  </sheetData>
  <sheetProtection algorithmName="SHA-512" hashValue="BG3UmtnQxfXxILoqyK0TmZpmU48hVJ2Co35LHHYQOoqn2ZU40ZlkpCffutpUvx9BUurhQQADiuBcRO5JZaW3Bg==" saltValue="bahtuRwXLS9Q+hWBsBRxdQ==" spinCount="100000" sheet="1" objects="1" scenarios="1" selectLockedCells="1"/>
  <mergeCells count="24">
    <mergeCell ref="D79:H79"/>
    <mergeCell ref="D81:H81"/>
    <mergeCell ref="D125:H125"/>
    <mergeCell ref="D103:H103"/>
    <mergeCell ref="D105:H105"/>
    <mergeCell ref="D107:H107"/>
    <mergeCell ref="D122:H122"/>
    <mergeCell ref="D123:H123"/>
    <mergeCell ref="D84:H84"/>
    <mergeCell ref="D71:H71"/>
    <mergeCell ref="D75:H75"/>
    <mergeCell ref="D77:H77"/>
    <mergeCell ref="D64:H64"/>
    <mergeCell ref="B2:H2"/>
    <mergeCell ref="D3:H3"/>
    <mergeCell ref="D4:H4"/>
    <mergeCell ref="D5:H5"/>
    <mergeCell ref="D63:H63"/>
    <mergeCell ref="D65:H65"/>
    <mergeCell ref="D66:H66"/>
    <mergeCell ref="D67:H67"/>
    <mergeCell ref="D68:H68"/>
    <mergeCell ref="D69:H69"/>
    <mergeCell ref="D70:H70"/>
  </mergeCells>
  <phoneticPr fontId="15" type="noConversion"/>
  <pageMargins left="0.42" right="0.2" top="0.57999999999999996" bottom="0.48" header="0.18" footer="0.4"/>
  <pageSetup paperSize="9" orientation="portrait" r:id="rId1"/>
  <ignoredErrors>
    <ignoredError sqref="C4 C8 C54 C61 C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B1:BI4992"/>
  <sheetViews>
    <sheetView workbookViewId="0">
      <selection activeCell="G11" sqref="G11"/>
    </sheetView>
  </sheetViews>
  <sheetFormatPr defaultRowHeight="12.75" outlineLevelRow="1" x14ac:dyDescent="0.2"/>
  <cols>
    <col min="1" max="1" width="1.140625" customWidth="1"/>
    <col min="2" max="2" width="4.28515625" style="120" customWidth="1"/>
    <col min="3" max="3" width="14.42578125" style="124" customWidth="1"/>
    <col min="4" max="4" width="38.28515625" style="66" customWidth="1"/>
    <col min="5" max="5" width="4.5703125" customWidth="1"/>
    <col min="6" max="6" width="10.5703125" customWidth="1"/>
    <col min="7" max="7" width="9.85546875" customWidth="1"/>
    <col min="8" max="8" width="12.7109375" customWidth="1"/>
    <col min="9" max="22" width="0" hidden="1" customWidth="1"/>
    <col min="23" max="23" width="2.28515625" customWidth="1"/>
    <col min="30" max="40" width="0" hidden="1" customWidth="1"/>
  </cols>
  <sheetData>
    <row r="1" spans="2:61" ht="5.25" customHeight="1" x14ac:dyDescent="0.2"/>
    <row r="2" spans="2:61" ht="15.75" customHeight="1" x14ac:dyDescent="0.25">
      <c r="B2" s="372" t="s">
        <v>6</v>
      </c>
      <c r="C2" s="372"/>
      <c r="D2" s="372"/>
      <c r="E2" s="372"/>
      <c r="F2" s="372"/>
      <c r="G2" s="372"/>
      <c r="H2" s="372"/>
      <c r="AF2" t="s">
        <v>63</v>
      </c>
    </row>
    <row r="3" spans="2:61" ht="24.95" customHeight="1" x14ac:dyDescent="0.2">
      <c r="B3" s="121" t="s">
        <v>7</v>
      </c>
      <c r="C3" s="119" t="s">
        <v>295</v>
      </c>
      <c r="D3" s="373" t="s">
        <v>293</v>
      </c>
      <c r="E3" s="374"/>
      <c r="F3" s="374"/>
      <c r="G3" s="374"/>
      <c r="H3" s="375"/>
      <c r="AF3" t="s">
        <v>64</v>
      </c>
    </row>
    <row r="4" spans="2:61" ht="24.95" customHeight="1" x14ac:dyDescent="0.2">
      <c r="B4" s="121" t="s">
        <v>8</v>
      </c>
      <c r="C4" s="119" t="s">
        <v>41</v>
      </c>
      <c r="D4" s="373" t="s">
        <v>42</v>
      </c>
      <c r="E4" s="374"/>
      <c r="F4" s="374"/>
      <c r="G4" s="374"/>
      <c r="H4" s="375"/>
      <c r="AD4" s="66" t="s">
        <v>64</v>
      </c>
      <c r="AF4" t="s">
        <v>65</v>
      </c>
    </row>
    <row r="5" spans="2:61" ht="24.95" customHeight="1" x14ac:dyDescent="0.2">
      <c r="B5" s="147" t="s">
        <v>9</v>
      </c>
      <c r="C5" s="119" t="s">
        <v>358</v>
      </c>
      <c r="D5" s="384" t="s">
        <v>285</v>
      </c>
      <c r="E5" s="385"/>
      <c r="F5" s="385"/>
      <c r="G5" s="385"/>
      <c r="H5" s="386"/>
      <c r="AF5" t="s">
        <v>66</v>
      </c>
    </row>
    <row r="6" spans="2:61" x14ac:dyDescent="0.2">
      <c r="E6" s="87"/>
    </row>
    <row r="7" spans="2:61" ht="38.25" x14ac:dyDescent="0.2">
      <c r="B7" s="311" t="s">
        <v>67</v>
      </c>
      <c r="C7" s="312" t="s">
        <v>68</v>
      </c>
      <c r="D7" s="312" t="s">
        <v>69</v>
      </c>
      <c r="E7" s="311" t="s">
        <v>70</v>
      </c>
      <c r="F7" s="311" t="s">
        <v>71</v>
      </c>
      <c r="G7" s="313" t="s">
        <v>72</v>
      </c>
      <c r="H7" s="311" t="s">
        <v>29</v>
      </c>
      <c r="I7" s="89" t="s">
        <v>30</v>
      </c>
      <c r="J7" s="89" t="s">
        <v>73</v>
      </c>
      <c r="K7" s="89" t="s">
        <v>31</v>
      </c>
      <c r="L7" s="89" t="s">
        <v>74</v>
      </c>
      <c r="M7" s="89" t="s">
        <v>75</v>
      </c>
      <c r="N7" s="89" t="s">
        <v>76</v>
      </c>
      <c r="O7" s="89" t="s">
        <v>77</v>
      </c>
      <c r="P7" s="89" t="s">
        <v>78</v>
      </c>
      <c r="Q7" s="89" t="s">
        <v>79</v>
      </c>
      <c r="R7" s="89" t="s">
        <v>80</v>
      </c>
      <c r="S7" s="89" t="s">
        <v>81</v>
      </c>
      <c r="T7" s="89" t="s">
        <v>82</v>
      </c>
      <c r="U7" s="89" t="s">
        <v>83</v>
      </c>
      <c r="V7" s="89" t="s">
        <v>84</v>
      </c>
    </row>
    <row r="8" spans="2:61" x14ac:dyDescent="0.2">
      <c r="B8" s="279" t="s">
        <v>85</v>
      </c>
      <c r="C8" s="280" t="s">
        <v>46</v>
      </c>
      <c r="D8" s="281" t="s">
        <v>266</v>
      </c>
      <c r="E8" s="314"/>
      <c r="F8" s="283"/>
      <c r="G8" s="284"/>
      <c r="H8" s="315"/>
      <c r="I8" s="94"/>
      <c r="J8" s="94">
        <f>SUM(J9:J66)</f>
        <v>10306.700000000003</v>
      </c>
      <c r="K8" s="94"/>
      <c r="L8" s="94">
        <f>SUM(L9:L66)</f>
        <v>1861.5</v>
      </c>
      <c r="M8" s="94"/>
      <c r="N8" s="94">
        <f>SUM(N9:N66)</f>
        <v>0</v>
      </c>
      <c r="O8" s="94"/>
      <c r="P8" s="94">
        <f>SUM(P9:P66)</f>
        <v>0</v>
      </c>
      <c r="Q8" s="94"/>
      <c r="R8" s="94">
        <f>SUM(R9:R66)</f>
        <v>0</v>
      </c>
      <c r="S8" s="94"/>
      <c r="T8" s="94"/>
      <c r="U8" s="95"/>
      <c r="V8" s="94">
        <f>SUM(V9:V66)</f>
        <v>0</v>
      </c>
      <c r="Z8" s="267"/>
      <c r="AF8" t="s">
        <v>86</v>
      </c>
    </row>
    <row r="9" spans="2:61" outlineLevel="1" x14ac:dyDescent="0.2">
      <c r="B9" s="122">
        <v>1</v>
      </c>
      <c r="C9" s="125" t="s">
        <v>196</v>
      </c>
      <c r="D9" s="106" t="s">
        <v>197</v>
      </c>
      <c r="E9" s="110" t="s">
        <v>198</v>
      </c>
      <c r="F9" s="93">
        <v>25</v>
      </c>
      <c r="G9" s="316"/>
      <c r="H9" s="317"/>
      <c r="I9" s="96">
        <v>0</v>
      </c>
      <c r="J9" s="97">
        <f t="shared" ref="J9:J40" si="0">ROUND(F9*I9,2)</f>
        <v>0</v>
      </c>
      <c r="K9" s="96">
        <v>11</v>
      </c>
      <c r="L9" s="97">
        <f t="shared" ref="L9:L40" si="1">ROUND(F9*K9,2)</f>
        <v>275</v>
      </c>
      <c r="M9" s="97">
        <v>20</v>
      </c>
      <c r="N9" s="97">
        <f t="shared" ref="N9:N40" si="2">H9*(1+M9/100)</f>
        <v>0</v>
      </c>
      <c r="O9" s="97">
        <v>0</v>
      </c>
      <c r="P9" s="97">
        <f t="shared" ref="P9:P40" si="3">ROUND(F9*O9,2)</f>
        <v>0</v>
      </c>
      <c r="Q9" s="97">
        <v>0</v>
      </c>
      <c r="R9" s="97">
        <f t="shared" ref="R9:R40" si="4">ROUND(F9*Q9,2)</f>
        <v>0</v>
      </c>
      <c r="S9" s="97"/>
      <c r="T9" s="97"/>
      <c r="U9" s="98">
        <v>0</v>
      </c>
      <c r="V9" s="97">
        <f t="shared" ref="V9:V40" si="5">ROUND(F9*U9,2)</f>
        <v>0</v>
      </c>
      <c r="W9" s="88"/>
      <c r="X9" s="88"/>
      <c r="Y9" s="88"/>
      <c r="Z9" s="88"/>
      <c r="AA9" s="88"/>
      <c r="AB9" s="88"/>
      <c r="AC9" s="88"/>
      <c r="AD9" s="88"/>
      <c r="AE9" s="88"/>
      <c r="AF9" s="88" t="s">
        <v>91</v>
      </c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</row>
    <row r="10" spans="2:61" outlineLevel="1" x14ac:dyDescent="0.2">
      <c r="B10" s="122">
        <v>2</v>
      </c>
      <c r="C10" s="125" t="s">
        <v>196</v>
      </c>
      <c r="D10" s="106" t="s">
        <v>199</v>
      </c>
      <c r="E10" s="110" t="s">
        <v>153</v>
      </c>
      <c r="F10" s="93">
        <v>91</v>
      </c>
      <c r="G10" s="316"/>
      <c r="H10" s="317"/>
      <c r="I10" s="96">
        <v>0</v>
      </c>
      <c r="J10" s="97">
        <f t="shared" si="0"/>
        <v>0</v>
      </c>
      <c r="K10" s="96">
        <v>11.5</v>
      </c>
      <c r="L10" s="97">
        <f t="shared" si="1"/>
        <v>1046.5</v>
      </c>
      <c r="M10" s="97">
        <v>20</v>
      </c>
      <c r="N10" s="97">
        <f t="shared" si="2"/>
        <v>0</v>
      </c>
      <c r="O10" s="97">
        <v>0</v>
      </c>
      <c r="P10" s="97">
        <f t="shared" si="3"/>
        <v>0</v>
      </c>
      <c r="Q10" s="97">
        <v>0</v>
      </c>
      <c r="R10" s="97">
        <f t="shared" si="4"/>
        <v>0</v>
      </c>
      <c r="S10" s="97"/>
      <c r="T10" s="97"/>
      <c r="U10" s="98">
        <v>0</v>
      </c>
      <c r="V10" s="97">
        <f t="shared" si="5"/>
        <v>0</v>
      </c>
      <c r="W10" s="88"/>
      <c r="X10" s="88"/>
      <c r="Y10" s="88"/>
      <c r="Z10" s="88"/>
      <c r="AA10" s="88"/>
      <c r="AB10" s="88"/>
      <c r="AC10" s="88"/>
      <c r="AD10" s="88"/>
      <c r="AE10" s="88"/>
      <c r="AF10" s="88" t="s">
        <v>91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</row>
    <row r="11" spans="2:61" outlineLevel="1" x14ac:dyDescent="0.2">
      <c r="B11" s="122">
        <v>3</v>
      </c>
      <c r="C11" s="125" t="s">
        <v>196</v>
      </c>
      <c r="D11" s="106" t="s">
        <v>200</v>
      </c>
      <c r="E11" s="110" t="s">
        <v>153</v>
      </c>
      <c r="F11" s="93">
        <v>91</v>
      </c>
      <c r="G11" s="316"/>
      <c r="H11" s="317"/>
      <c r="I11" s="96">
        <v>0</v>
      </c>
      <c r="J11" s="97">
        <f t="shared" si="0"/>
        <v>0</v>
      </c>
      <c r="K11" s="96">
        <v>2.8</v>
      </c>
      <c r="L11" s="97">
        <f t="shared" si="1"/>
        <v>254.8</v>
      </c>
      <c r="M11" s="97">
        <v>20</v>
      </c>
      <c r="N11" s="97">
        <f t="shared" si="2"/>
        <v>0</v>
      </c>
      <c r="O11" s="97">
        <v>0</v>
      </c>
      <c r="P11" s="97">
        <f t="shared" si="3"/>
        <v>0</v>
      </c>
      <c r="Q11" s="97">
        <v>0</v>
      </c>
      <c r="R11" s="97">
        <f t="shared" si="4"/>
        <v>0</v>
      </c>
      <c r="S11" s="97"/>
      <c r="T11" s="97"/>
      <c r="U11" s="98">
        <v>0</v>
      </c>
      <c r="V11" s="97">
        <f t="shared" si="5"/>
        <v>0</v>
      </c>
      <c r="W11" s="88"/>
      <c r="X11" s="88"/>
      <c r="Y11" s="88"/>
      <c r="Z11" s="88"/>
      <c r="AA11" s="88"/>
      <c r="AB11" s="88"/>
      <c r="AC11" s="88"/>
      <c r="AD11" s="88"/>
      <c r="AE11" s="88"/>
      <c r="AF11" s="88" t="s">
        <v>91</v>
      </c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</row>
    <row r="12" spans="2:61" outlineLevel="1" x14ac:dyDescent="0.2">
      <c r="B12" s="122">
        <v>4</v>
      </c>
      <c r="C12" s="125" t="s">
        <v>196</v>
      </c>
      <c r="D12" s="106" t="s">
        <v>201</v>
      </c>
      <c r="E12" s="110" t="s">
        <v>106</v>
      </c>
      <c r="F12" s="93">
        <v>35</v>
      </c>
      <c r="G12" s="316"/>
      <c r="H12" s="317"/>
      <c r="I12" s="96">
        <v>0</v>
      </c>
      <c r="J12" s="97">
        <f t="shared" si="0"/>
        <v>0</v>
      </c>
      <c r="K12" s="96">
        <v>1.8</v>
      </c>
      <c r="L12" s="97">
        <f t="shared" si="1"/>
        <v>63</v>
      </c>
      <c r="M12" s="97">
        <v>20</v>
      </c>
      <c r="N12" s="97">
        <f t="shared" si="2"/>
        <v>0</v>
      </c>
      <c r="O12" s="97">
        <v>0</v>
      </c>
      <c r="P12" s="97">
        <f t="shared" si="3"/>
        <v>0</v>
      </c>
      <c r="Q12" s="97">
        <v>0</v>
      </c>
      <c r="R12" s="97">
        <f t="shared" si="4"/>
        <v>0</v>
      </c>
      <c r="S12" s="97"/>
      <c r="T12" s="97"/>
      <c r="U12" s="98">
        <v>0</v>
      </c>
      <c r="V12" s="97">
        <f t="shared" si="5"/>
        <v>0</v>
      </c>
      <c r="W12" s="88"/>
      <c r="X12" s="88"/>
      <c r="Y12" s="88"/>
      <c r="Z12" s="88"/>
      <c r="AA12" s="88"/>
      <c r="AB12" s="88"/>
      <c r="AC12" s="88"/>
      <c r="AD12" s="88"/>
      <c r="AE12" s="88"/>
      <c r="AF12" s="88" t="s">
        <v>91</v>
      </c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</row>
    <row r="13" spans="2:61" outlineLevel="1" x14ac:dyDescent="0.2">
      <c r="B13" s="122">
        <v>5</v>
      </c>
      <c r="C13" s="125" t="s">
        <v>196</v>
      </c>
      <c r="D13" s="106" t="s">
        <v>202</v>
      </c>
      <c r="E13" s="110" t="s">
        <v>198</v>
      </c>
      <c r="F13" s="93">
        <v>16</v>
      </c>
      <c r="G13" s="316"/>
      <c r="H13" s="317"/>
      <c r="I13" s="96">
        <v>0</v>
      </c>
      <c r="J13" s="97">
        <f t="shared" si="0"/>
        <v>0</v>
      </c>
      <c r="K13" s="96">
        <v>11</v>
      </c>
      <c r="L13" s="97">
        <f t="shared" si="1"/>
        <v>176</v>
      </c>
      <c r="M13" s="97">
        <v>20</v>
      </c>
      <c r="N13" s="97">
        <f t="shared" si="2"/>
        <v>0</v>
      </c>
      <c r="O13" s="97">
        <v>0</v>
      </c>
      <c r="P13" s="97">
        <f t="shared" si="3"/>
        <v>0</v>
      </c>
      <c r="Q13" s="97">
        <v>0</v>
      </c>
      <c r="R13" s="97">
        <f t="shared" si="4"/>
        <v>0</v>
      </c>
      <c r="S13" s="97"/>
      <c r="T13" s="97"/>
      <c r="U13" s="98">
        <v>0</v>
      </c>
      <c r="V13" s="97">
        <f t="shared" si="5"/>
        <v>0</v>
      </c>
      <c r="W13" s="88"/>
      <c r="X13" s="88"/>
      <c r="Y13" s="88"/>
      <c r="Z13" s="88"/>
      <c r="AA13" s="88"/>
      <c r="AB13" s="88"/>
      <c r="AC13" s="88"/>
      <c r="AD13" s="88"/>
      <c r="AE13" s="88"/>
      <c r="AF13" s="88" t="s">
        <v>91</v>
      </c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</row>
    <row r="14" spans="2:61" outlineLevel="1" x14ac:dyDescent="0.2">
      <c r="B14" s="122">
        <v>6</v>
      </c>
      <c r="C14" s="125" t="s">
        <v>196</v>
      </c>
      <c r="D14" s="106" t="s">
        <v>203</v>
      </c>
      <c r="E14" s="110" t="s">
        <v>116</v>
      </c>
      <c r="F14" s="93">
        <v>1</v>
      </c>
      <c r="G14" s="316"/>
      <c r="H14" s="317"/>
      <c r="I14" s="96">
        <v>0</v>
      </c>
      <c r="J14" s="97">
        <f t="shared" si="0"/>
        <v>0</v>
      </c>
      <c r="K14" s="96">
        <v>46.2</v>
      </c>
      <c r="L14" s="97">
        <f t="shared" si="1"/>
        <v>46.2</v>
      </c>
      <c r="M14" s="97">
        <v>20</v>
      </c>
      <c r="N14" s="97">
        <f t="shared" si="2"/>
        <v>0</v>
      </c>
      <c r="O14" s="97">
        <v>0</v>
      </c>
      <c r="P14" s="97">
        <f t="shared" si="3"/>
        <v>0</v>
      </c>
      <c r="Q14" s="97">
        <v>0</v>
      </c>
      <c r="R14" s="97">
        <f t="shared" si="4"/>
        <v>0</v>
      </c>
      <c r="S14" s="97"/>
      <c r="T14" s="97"/>
      <c r="U14" s="98">
        <v>0</v>
      </c>
      <c r="V14" s="97">
        <f t="shared" si="5"/>
        <v>0</v>
      </c>
      <c r="W14" s="88"/>
      <c r="X14" s="88"/>
      <c r="Y14" s="88"/>
      <c r="Z14" s="88"/>
      <c r="AA14" s="88"/>
      <c r="AB14" s="88"/>
      <c r="AC14" s="88"/>
      <c r="AD14" s="88"/>
      <c r="AE14" s="88"/>
      <c r="AF14" s="88" t="s">
        <v>91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</row>
    <row r="15" spans="2:61" outlineLevel="1" x14ac:dyDescent="0.2">
      <c r="B15" s="122">
        <v>7</v>
      </c>
      <c r="C15" s="125" t="s">
        <v>204</v>
      </c>
      <c r="D15" s="106" t="s">
        <v>205</v>
      </c>
      <c r="E15" s="270" t="s">
        <v>359</v>
      </c>
      <c r="F15" s="93">
        <v>65</v>
      </c>
      <c r="G15" s="316"/>
      <c r="H15" s="317"/>
      <c r="I15" s="96">
        <v>4.67</v>
      </c>
      <c r="J15" s="97">
        <f t="shared" si="0"/>
        <v>303.55</v>
      </c>
      <c r="K15" s="96">
        <v>0</v>
      </c>
      <c r="L15" s="97">
        <f t="shared" si="1"/>
        <v>0</v>
      </c>
      <c r="M15" s="97">
        <v>20</v>
      </c>
      <c r="N15" s="97">
        <f t="shared" si="2"/>
        <v>0</v>
      </c>
      <c r="O15" s="97">
        <v>0</v>
      </c>
      <c r="P15" s="97">
        <f t="shared" si="3"/>
        <v>0</v>
      </c>
      <c r="Q15" s="97">
        <v>0</v>
      </c>
      <c r="R15" s="97">
        <f t="shared" si="4"/>
        <v>0</v>
      </c>
      <c r="S15" s="97"/>
      <c r="T15" s="97"/>
      <c r="U15" s="98">
        <v>0</v>
      </c>
      <c r="V15" s="97">
        <f t="shared" si="5"/>
        <v>0</v>
      </c>
      <c r="W15" s="88"/>
      <c r="X15" s="88"/>
      <c r="Y15" s="88"/>
      <c r="Z15" s="88"/>
      <c r="AA15" s="88"/>
      <c r="AB15" s="88"/>
      <c r="AC15" s="88"/>
      <c r="AD15" s="88"/>
      <c r="AE15" s="88"/>
      <c r="AF15" s="88" t="s">
        <v>121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2:61" outlineLevel="1" x14ac:dyDescent="0.2">
      <c r="B16" s="122">
        <v>8</v>
      </c>
      <c r="C16" s="125" t="s">
        <v>206</v>
      </c>
      <c r="D16" s="106" t="s">
        <v>207</v>
      </c>
      <c r="E16" s="270" t="s">
        <v>161</v>
      </c>
      <c r="F16" s="93">
        <v>1</v>
      </c>
      <c r="G16" s="316"/>
      <c r="H16" s="317"/>
      <c r="I16" s="96">
        <v>15</v>
      </c>
      <c r="J16" s="97">
        <f t="shared" si="0"/>
        <v>15</v>
      </c>
      <c r="K16" s="96">
        <v>0</v>
      </c>
      <c r="L16" s="97">
        <f t="shared" si="1"/>
        <v>0</v>
      </c>
      <c r="M16" s="97">
        <v>20</v>
      </c>
      <c r="N16" s="97">
        <f t="shared" si="2"/>
        <v>0</v>
      </c>
      <c r="O16" s="97">
        <v>0</v>
      </c>
      <c r="P16" s="97">
        <f t="shared" si="3"/>
        <v>0</v>
      </c>
      <c r="Q16" s="97">
        <v>0</v>
      </c>
      <c r="R16" s="97">
        <f t="shared" si="4"/>
        <v>0</v>
      </c>
      <c r="S16" s="97"/>
      <c r="T16" s="97"/>
      <c r="U16" s="98">
        <v>0</v>
      </c>
      <c r="V16" s="97">
        <f t="shared" si="5"/>
        <v>0</v>
      </c>
      <c r="W16" s="88"/>
      <c r="X16" s="88"/>
      <c r="Y16" s="88"/>
      <c r="Z16" s="88"/>
      <c r="AA16" s="88"/>
      <c r="AB16" s="88"/>
      <c r="AC16" s="88"/>
      <c r="AD16" s="88"/>
      <c r="AE16" s="88"/>
      <c r="AF16" s="88" t="s">
        <v>121</v>
      </c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</row>
    <row r="17" spans="2:61" outlineLevel="1" x14ac:dyDescent="0.2">
      <c r="B17" s="122">
        <v>9</v>
      </c>
      <c r="C17" s="125" t="s">
        <v>208</v>
      </c>
      <c r="D17" s="106" t="s">
        <v>209</v>
      </c>
      <c r="E17" s="270" t="s">
        <v>161</v>
      </c>
      <c r="F17" s="93">
        <v>1</v>
      </c>
      <c r="G17" s="316"/>
      <c r="H17" s="317"/>
      <c r="I17" s="96">
        <v>50</v>
      </c>
      <c r="J17" s="97">
        <f t="shared" si="0"/>
        <v>50</v>
      </c>
      <c r="K17" s="96">
        <v>0</v>
      </c>
      <c r="L17" s="97">
        <f t="shared" si="1"/>
        <v>0</v>
      </c>
      <c r="M17" s="97">
        <v>20</v>
      </c>
      <c r="N17" s="97">
        <f t="shared" si="2"/>
        <v>0</v>
      </c>
      <c r="O17" s="97">
        <v>0</v>
      </c>
      <c r="P17" s="97">
        <f t="shared" si="3"/>
        <v>0</v>
      </c>
      <c r="Q17" s="97">
        <v>0</v>
      </c>
      <c r="R17" s="97">
        <f t="shared" si="4"/>
        <v>0</v>
      </c>
      <c r="S17" s="97"/>
      <c r="T17" s="97"/>
      <c r="U17" s="98">
        <v>0</v>
      </c>
      <c r="V17" s="97">
        <f t="shared" si="5"/>
        <v>0</v>
      </c>
      <c r="W17" s="88"/>
      <c r="X17" s="88"/>
      <c r="Y17" s="88"/>
      <c r="Z17" s="88"/>
      <c r="AA17" s="88"/>
      <c r="AB17" s="88"/>
      <c r="AC17" s="88"/>
      <c r="AD17" s="88"/>
      <c r="AE17" s="88"/>
      <c r="AF17" s="88" t="s">
        <v>121</v>
      </c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</row>
    <row r="18" spans="2:61" outlineLevel="1" x14ac:dyDescent="0.2">
      <c r="B18" s="122">
        <v>10</v>
      </c>
      <c r="C18" s="125" t="s">
        <v>196</v>
      </c>
      <c r="D18" s="106" t="s">
        <v>210</v>
      </c>
      <c r="E18" s="110" t="s">
        <v>153</v>
      </c>
      <c r="F18" s="93">
        <v>65</v>
      </c>
      <c r="G18" s="316"/>
      <c r="H18" s="317"/>
      <c r="I18" s="96">
        <v>4.6500000000000004</v>
      </c>
      <c r="J18" s="97">
        <f t="shared" si="0"/>
        <v>302.25</v>
      </c>
      <c r="K18" s="96">
        <v>0</v>
      </c>
      <c r="L18" s="97">
        <f t="shared" si="1"/>
        <v>0</v>
      </c>
      <c r="M18" s="97">
        <v>20</v>
      </c>
      <c r="N18" s="97">
        <f t="shared" si="2"/>
        <v>0</v>
      </c>
      <c r="O18" s="97">
        <v>0</v>
      </c>
      <c r="P18" s="97">
        <f t="shared" si="3"/>
        <v>0</v>
      </c>
      <c r="Q18" s="97">
        <v>0</v>
      </c>
      <c r="R18" s="97">
        <f t="shared" si="4"/>
        <v>0</v>
      </c>
      <c r="S18" s="97"/>
      <c r="T18" s="97"/>
      <c r="U18" s="98">
        <v>0</v>
      </c>
      <c r="V18" s="97">
        <f t="shared" si="5"/>
        <v>0</v>
      </c>
      <c r="W18" s="88"/>
      <c r="X18" s="88"/>
      <c r="Y18" s="88"/>
      <c r="Z18" s="88"/>
      <c r="AA18" s="88"/>
      <c r="AB18" s="88"/>
      <c r="AC18" s="88"/>
      <c r="AD18" s="88"/>
      <c r="AE18" s="88"/>
      <c r="AF18" s="88" t="s">
        <v>121</v>
      </c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</row>
    <row r="19" spans="2:61" outlineLevel="1" x14ac:dyDescent="0.2">
      <c r="B19" s="122">
        <v>11</v>
      </c>
      <c r="C19" s="125" t="s">
        <v>196</v>
      </c>
      <c r="D19" s="106" t="s">
        <v>211</v>
      </c>
      <c r="E19" s="110" t="s">
        <v>161</v>
      </c>
      <c r="F19" s="93">
        <v>8</v>
      </c>
      <c r="G19" s="316"/>
      <c r="H19" s="317"/>
      <c r="I19" s="96">
        <v>0.3</v>
      </c>
      <c r="J19" s="97">
        <f t="shared" si="0"/>
        <v>2.4</v>
      </c>
      <c r="K19" s="96">
        <v>0</v>
      </c>
      <c r="L19" s="97">
        <f t="shared" si="1"/>
        <v>0</v>
      </c>
      <c r="M19" s="97">
        <v>20</v>
      </c>
      <c r="N19" s="97">
        <f t="shared" si="2"/>
        <v>0</v>
      </c>
      <c r="O19" s="97">
        <v>0</v>
      </c>
      <c r="P19" s="97">
        <f t="shared" si="3"/>
        <v>0</v>
      </c>
      <c r="Q19" s="97">
        <v>0</v>
      </c>
      <c r="R19" s="97">
        <f t="shared" si="4"/>
        <v>0</v>
      </c>
      <c r="S19" s="97"/>
      <c r="T19" s="97"/>
      <c r="U19" s="98">
        <v>0</v>
      </c>
      <c r="V19" s="97">
        <f t="shared" si="5"/>
        <v>0</v>
      </c>
      <c r="W19" s="88"/>
      <c r="X19" s="88"/>
      <c r="Y19" s="88"/>
      <c r="Z19" s="88"/>
      <c r="AA19" s="88"/>
      <c r="AB19" s="88"/>
      <c r="AC19" s="88"/>
      <c r="AD19" s="88"/>
      <c r="AE19" s="88"/>
      <c r="AF19" s="88" t="s">
        <v>127</v>
      </c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</row>
    <row r="20" spans="2:61" outlineLevel="1" x14ac:dyDescent="0.2">
      <c r="B20" s="122">
        <v>12</v>
      </c>
      <c r="C20" s="125" t="s">
        <v>196</v>
      </c>
      <c r="D20" s="106" t="s">
        <v>212</v>
      </c>
      <c r="E20" s="110" t="s">
        <v>161</v>
      </c>
      <c r="F20" s="93">
        <v>4</v>
      </c>
      <c r="G20" s="316"/>
      <c r="H20" s="317"/>
      <c r="I20" s="96">
        <v>2.2000000000000002</v>
      </c>
      <c r="J20" s="97">
        <f t="shared" si="0"/>
        <v>8.8000000000000007</v>
      </c>
      <c r="K20" s="96">
        <v>0</v>
      </c>
      <c r="L20" s="97">
        <f t="shared" si="1"/>
        <v>0</v>
      </c>
      <c r="M20" s="97">
        <v>20</v>
      </c>
      <c r="N20" s="97">
        <f t="shared" si="2"/>
        <v>0</v>
      </c>
      <c r="O20" s="97">
        <v>0</v>
      </c>
      <c r="P20" s="97">
        <f t="shared" si="3"/>
        <v>0</v>
      </c>
      <c r="Q20" s="97">
        <v>0</v>
      </c>
      <c r="R20" s="97">
        <f t="shared" si="4"/>
        <v>0</v>
      </c>
      <c r="S20" s="97"/>
      <c r="T20" s="97"/>
      <c r="U20" s="98">
        <v>0</v>
      </c>
      <c r="V20" s="97">
        <f t="shared" si="5"/>
        <v>0</v>
      </c>
      <c r="W20" s="88"/>
      <c r="X20" s="88"/>
      <c r="Y20" s="88"/>
      <c r="Z20" s="88"/>
      <c r="AA20" s="88"/>
      <c r="AB20" s="88"/>
      <c r="AC20" s="88"/>
      <c r="AD20" s="88"/>
      <c r="AE20" s="88"/>
      <c r="AF20" s="88" t="s">
        <v>127</v>
      </c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</row>
    <row r="21" spans="2:61" outlineLevel="1" x14ac:dyDescent="0.2">
      <c r="B21" s="122">
        <v>13</v>
      </c>
      <c r="C21" s="125" t="s">
        <v>196</v>
      </c>
      <c r="D21" s="106" t="s">
        <v>213</v>
      </c>
      <c r="E21" s="110" t="s">
        <v>161</v>
      </c>
      <c r="F21" s="93">
        <v>4</v>
      </c>
      <c r="G21" s="316"/>
      <c r="H21" s="317"/>
      <c r="I21" s="96">
        <v>0.4</v>
      </c>
      <c r="J21" s="97">
        <f t="shared" si="0"/>
        <v>1.6</v>
      </c>
      <c r="K21" s="96">
        <v>0</v>
      </c>
      <c r="L21" s="97">
        <f t="shared" si="1"/>
        <v>0</v>
      </c>
      <c r="M21" s="97">
        <v>20</v>
      </c>
      <c r="N21" s="97">
        <f t="shared" si="2"/>
        <v>0</v>
      </c>
      <c r="O21" s="97">
        <v>0</v>
      </c>
      <c r="P21" s="97">
        <f t="shared" si="3"/>
        <v>0</v>
      </c>
      <c r="Q21" s="97">
        <v>0</v>
      </c>
      <c r="R21" s="97">
        <f t="shared" si="4"/>
        <v>0</v>
      </c>
      <c r="S21" s="97"/>
      <c r="T21" s="97"/>
      <c r="U21" s="98">
        <v>0</v>
      </c>
      <c r="V21" s="97">
        <f t="shared" si="5"/>
        <v>0</v>
      </c>
      <c r="W21" s="88"/>
      <c r="X21" s="88"/>
      <c r="Y21" s="88"/>
      <c r="Z21" s="88"/>
      <c r="AA21" s="88"/>
      <c r="AB21" s="88"/>
      <c r="AC21" s="88"/>
      <c r="AD21" s="88"/>
      <c r="AE21" s="88"/>
      <c r="AF21" s="88" t="s">
        <v>127</v>
      </c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</row>
    <row r="22" spans="2:61" outlineLevel="1" x14ac:dyDescent="0.2">
      <c r="B22" s="122">
        <v>14</v>
      </c>
      <c r="C22" s="125" t="s">
        <v>196</v>
      </c>
      <c r="D22" s="106" t="s">
        <v>360</v>
      </c>
      <c r="E22" s="110" t="s">
        <v>161</v>
      </c>
      <c r="F22" s="93">
        <v>4</v>
      </c>
      <c r="G22" s="316"/>
      <c r="H22" s="317"/>
      <c r="I22" s="96">
        <v>52.7</v>
      </c>
      <c r="J22" s="97">
        <f t="shared" si="0"/>
        <v>210.8</v>
      </c>
      <c r="K22" s="96">
        <v>0</v>
      </c>
      <c r="L22" s="97">
        <f t="shared" si="1"/>
        <v>0</v>
      </c>
      <c r="M22" s="97">
        <v>20</v>
      </c>
      <c r="N22" s="97">
        <f t="shared" si="2"/>
        <v>0</v>
      </c>
      <c r="O22" s="97">
        <v>0</v>
      </c>
      <c r="P22" s="97">
        <f t="shared" si="3"/>
        <v>0</v>
      </c>
      <c r="Q22" s="97">
        <v>0</v>
      </c>
      <c r="R22" s="97">
        <f t="shared" si="4"/>
        <v>0</v>
      </c>
      <c r="S22" s="97"/>
      <c r="T22" s="97"/>
      <c r="U22" s="98">
        <v>0</v>
      </c>
      <c r="V22" s="97">
        <f t="shared" si="5"/>
        <v>0</v>
      </c>
      <c r="W22" s="88"/>
      <c r="X22" s="88"/>
      <c r="Y22" s="88"/>
      <c r="Z22" s="88"/>
      <c r="AA22" s="88"/>
      <c r="AB22" s="88"/>
      <c r="AC22" s="88"/>
      <c r="AD22" s="88"/>
      <c r="AE22" s="88"/>
      <c r="AF22" s="88" t="s">
        <v>127</v>
      </c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</row>
    <row r="23" spans="2:61" outlineLevel="1" x14ac:dyDescent="0.2">
      <c r="B23" s="122">
        <v>15</v>
      </c>
      <c r="C23" s="125" t="s">
        <v>196</v>
      </c>
      <c r="D23" s="106" t="s">
        <v>361</v>
      </c>
      <c r="E23" s="110" t="s">
        <v>161</v>
      </c>
      <c r="F23" s="93">
        <v>4</v>
      </c>
      <c r="G23" s="316"/>
      <c r="H23" s="317"/>
      <c r="I23" s="96">
        <v>945.6</v>
      </c>
      <c r="J23" s="97">
        <f t="shared" si="0"/>
        <v>3782.4</v>
      </c>
      <c r="K23" s="96">
        <v>0</v>
      </c>
      <c r="L23" s="97">
        <f t="shared" si="1"/>
        <v>0</v>
      </c>
      <c r="M23" s="97">
        <v>20</v>
      </c>
      <c r="N23" s="97">
        <f t="shared" si="2"/>
        <v>0</v>
      </c>
      <c r="O23" s="97">
        <v>0</v>
      </c>
      <c r="P23" s="97">
        <f t="shared" si="3"/>
        <v>0</v>
      </c>
      <c r="Q23" s="97">
        <v>0</v>
      </c>
      <c r="R23" s="97">
        <f t="shared" si="4"/>
        <v>0</v>
      </c>
      <c r="S23" s="97"/>
      <c r="T23" s="97"/>
      <c r="U23" s="98">
        <v>0</v>
      </c>
      <c r="V23" s="97">
        <f t="shared" si="5"/>
        <v>0</v>
      </c>
      <c r="W23" s="88"/>
      <c r="X23" s="88"/>
      <c r="Y23" s="88"/>
      <c r="Z23" s="88"/>
      <c r="AA23" s="88"/>
      <c r="AB23" s="88"/>
      <c r="AC23" s="88"/>
      <c r="AD23" s="88"/>
      <c r="AE23" s="88"/>
      <c r="AF23" s="88" t="s">
        <v>127</v>
      </c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</row>
    <row r="24" spans="2:61" outlineLevel="1" x14ac:dyDescent="0.2">
      <c r="B24" s="122">
        <v>16</v>
      </c>
      <c r="C24" s="125" t="s">
        <v>196</v>
      </c>
      <c r="D24" s="106" t="s">
        <v>214</v>
      </c>
      <c r="E24" s="110" t="s">
        <v>161</v>
      </c>
      <c r="F24" s="93">
        <v>8</v>
      </c>
      <c r="G24" s="316"/>
      <c r="H24" s="317"/>
      <c r="I24" s="96">
        <v>12.6</v>
      </c>
      <c r="J24" s="97">
        <f t="shared" si="0"/>
        <v>100.8</v>
      </c>
      <c r="K24" s="96">
        <v>0</v>
      </c>
      <c r="L24" s="97">
        <f t="shared" si="1"/>
        <v>0</v>
      </c>
      <c r="M24" s="97">
        <v>20</v>
      </c>
      <c r="N24" s="97">
        <f t="shared" si="2"/>
        <v>0</v>
      </c>
      <c r="O24" s="97">
        <v>0</v>
      </c>
      <c r="P24" s="97">
        <f t="shared" si="3"/>
        <v>0</v>
      </c>
      <c r="Q24" s="97">
        <v>0</v>
      </c>
      <c r="R24" s="97">
        <f t="shared" si="4"/>
        <v>0</v>
      </c>
      <c r="S24" s="97"/>
      <c r="T24" s="97"/>
      <c r="U24" s="98">
        <v>0</v>
      </c>
      <c r="V24" s="97">
        <f t="shared" si="5"/>
        <v>0</v>
      </c>
      <c r="W24" s="88"/>
      <c r="X24" s="88"/>
      <c r="Y24" s="88"/>
      <c r="Z24" s="88"/>
      <c r="AA24" s="88"/>
      <c r="AB24" s="88"/>
      <c r="AC24" s="88"/>
      <c r="AD24" s="88"/>
      <c r="AE24" s="88"/>
      <c r="AF24" s="88" t="s">
        <v>127</v>
      </c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</row>
    <row r="25" spans="2:61" outlineLevel="1" x14ac:dyDescent="0.2">
      <c r="B25" s="122">
        <v>17</v>
      </c>
      <c r="C25" s="125" t="s">
        <v>196</v>
      </c>
      <c r="D25" s="106" t="s">
        <v>215</v>
      </c>
      <c r="E25" s="110" t="s">
        <v>161</v>
      </c>
      <c r="F25" s="93">
        <v>8</v>
      </c>
      <c r="G25" s="316"/>
      <c r="H25" s="317"/>
      <c r="I25" s="96">
        <v>288</v>
      </c>
      <c r="J25" s="97">
        <f t="shared" si="0"/>
        <v>2304</v>
      </c>
      <c r="K25" s="96">
        <v>0</v>
      </c>
      <c r="L25" s="97">
        <f t="shared" si="1"/>
        <v>0</v>
      </c>
      <c r="M25" s="97">
        <v>20</v>
      </c>
      <c r="N25" s="97">
        <f t="shared" si="2"/>
        <v>0</v>
      </c>
      <c r="O25" s="97">
        <v>0</v>
      </c>
      <c r="P25" s="97">
        <f t="shared" si="3"/>
        <v>0</v>
      </c>
      <c r="Q25" s="97">
        <v>0</v>
      </c>
      <c r="R25" s="97">
        <f t="shared" si="4"/>
        <v>0</v>
      </c>
      <c r="S25" s="97"/>
      <c r="T25" s="97"/>
      <c r="U25" s="98">
        <v>0</v>
      </c>
      <c r="V25" s="97">
        <f t="shared" si="5"/>
        <v>0</v>
      </c>
      <c r="W25" s="88"/>
      <c r="X25" s="88"/>
      <c r="Y25" s="88"/>
      <c r="Z25" s="88"/>
      <c r="AA25" s="88"/>
      <c r="AB25" s="88"/>
      <c r="AC25" s="88"/>
      <c r="AD25" s="88"/>
      <c r="AE25" s="88"/>
      <c r="AF25" s="88" t="s">
        <v>127</v>
      </c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</row>
    <row r="26" spans="2:61" outlineLevel="1" x14ac:dyDescent="0.2">
      <c r="B26" s="122">
        <v>18</v>
      </c>
      <c r="C26" s="125" t="s">
        <v>196</v>
      </c>
      <c r="D26" s="106" t="s">
        <v>216</v>
      </c>
      <c r="E26" s="110" t="s">
        <v>153</v>
      </c>
      <c r="F26" s="93">
        <v>36</v>
      </c>
      <c r="G26" s="316"/>
      <c r="H26" s="317"/>
      <c r="I26" s="96">
        <v>0.9</v>
      </c>
      <c r="J26" s="97">
        <f t="shared" si="0"/>
        <v>32.4</v>
      </c>
      <c r="K26" s="96">
        <v>0</v>
      </c>
      <c r="L26" s="97">
        <f t="shared" si="1"/>
        <v>0</v>
      </c>
      <c r="M26" s="97">
        <v>20</v>
      </c>
      <c r="N26" s="97">
        <f t="shared" si="2"/>
        <v>0</v>
      </c>
      <c r="O26" s="97">
        <v>0</v>
      </c>
      <c r="P26" s="97">
        <f t="shared" si="3"/>
        <v>0</v>
      </c>
      <c r="Q26" s="97">
        <v>0</v>
      </c>
      <c r="R26" s="97">
        <f t="shared" si="4"/>
        <v>0</v>
      </c>
      <c r="S26" s="97"/>
      <c r="T26" s="97"/>
      <c r="U26" s="98">
        <v>0</v>
      </c>
      <c r="V26" s="97">
        <f t="shared" si="5"/>
        <v>0</v>
      </c>
      <c r="W26" s="88"/>
      <c r="X26" s="88"/>
      <c r="Y26" s="88"/>
      <c r="Z26" s="88"/>
      <c r="AA26" s="88"/>
      <c r="AB26" s="88"/>
      <c r="AC26" s="88"/>
      <c r="AD26" s="88"/>
      <c r="AE26" s="88"/>
      <c r="AF26" s="88" t="s">
        <v>127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</row>
    <row r="27" spans="2:61" outlineLevel="1" x14ac:dyDescent="0.2">
      <c r="B27" s="122">
        <v>19</v>
      </c>
      <c r="C27" s="125" t="s">
        <v>196</v>
      </c>
      <c r="D27" s="106" t="s">
        <v>216</v>
      </c>
      <c r="E27" s="110" t="s">
        <v>153</v>
      </c>
      <c r="F27" s="93">
        <v>36</v>
      </c>
      <c r="G27" s="316"/>
      <c r="H27" s="317"/>
      <c r="I27" s="96">
        <v>0.6</v>
      </c>
      <c r="J27" s="97">
        <f t="shared" si="0"/>
        <v>21.6</v>
      </c>
      <c r="K27" s="96">
        <v>0</v>
      </c>
      <c r="L27" s="97">
        <f t="shared" si="1"/>
        <v>0</v>
      </c>
      <c r="M27" s="97">
        <v>20</v>
      </c>
      <c r="N27" s="97">
        <f t="shared" si="2"/>
        <v>0</v>
      </c>
      <c r="O27" s="97">
        <v>0</v>
      </c>
      <c r="P27" s="97">
        <f t="shared" si="3"/>
        <v>0</v>
      </c>
      <c r="Q27" s="97">
        <v>0</v>
      </c>
      <c r="R27" s="97">
        <f t="shared" si="4"/>
        <v>0</v>
      </c>
      <c r="S27" s="97"/>
      <c r="T27" s="97"/>
      <c r="U27" s="98">
        <v>0</v>
      </c>
      <c r="V27" s="97">
        <f t="shared" si="5"/>
        <v>0</v>
      </c>
      <c r="W27" s="88"/>
      <c r="X27" s="88"/>
      <c r="Y27" s="88"/>
      <c r="Z27" s="88"/>
      <c r="AA27" s="88"/>
      <c r="AB27" s="88"/>
      <c r="AC27" s="88"/>
      <c r="AD27" s="88"/>
      <c r="AE27" s="88"/>
      <c r="AF27" s="88" t="s">
        <v>127</v>
      </c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</row>
    <row r="28" spans="2:61" outlineLevel="1" x14ac:dyDescent="0.2">
      <c r="B28" s="122">
        <v>20</v>
      </c>
      <c r="C28" s="125" t="s">
        <v>196</v>
      </c>
      <c r="D28" s="106" t="s">
        <v>217</v>
      </c>
      <c r="E28" s="110" t="s">
        <v>153</v>
      </c>
      <c r="F28" s="93">
        <v>105</v>
      </c>
      <c r="G28" s="316"/>
      <c r="H28" s="317"/>
      <c r="I28" s="96">
        <v>1</v>
      </c>
      <c r="J28" s="97">
        <f t="shared" si="0"/>
        <v>105</v>
      </c>
      <c r="K28" s="96">
        <v>0</v>
      </c>
      <c r="L28" s="97">
        <f t="shared" si="1"/>
        <v>0</v>
      </c>
      <c r="M28" s="97">
        <v>20</v>
      </c>
      <c r="N28" s="97">
        <f t="shared" si="2"/>
        <v>0</v>
      </c>
      <c r="O28" s="97">
        <v>0</v>
      </c>
      <c r="P28" s="97">
        <f t="shared" si="3"/>
        <v>0</v>
      </c>
      <c r="Q28" s="97">
        <v>0</v>
      </c>
      <c r="R28" s="97">
        <f t="shared" si="4"/>
        <v>0</v>
      </c>
      <c r="S28" s="97"/>
      <c r="T28" s="97"/>
      <c r="U28" s="98">
        <v>0</v>
      </c>
      <c r="V28" s="97">
        <f t="shared" si="5"/>
        <v>0</v>
      </c>
      <c r="W28" s="88"/>
      <c r="X28" s="88"/>
      <c r="Y28" s="88"/>
      <c r="Z28" s="88"/>
      <c r="AA28" s="88"/>
      <c r="AB28" s="88"/>
      <c r="AC28" s="88"/>
      <c r="AD28" s="88"/>
      <c r="AE28" s="88"/>
      <c r="AF28" s="88" t="s">
        <v>127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</row>
    <row r="29" spans="2:61" outlineLevel="1" x14ac:dyDescent="0.2">
      <c r="B29" s="122">
        <v>21</v>
      </c>
      <c r="C29" s="125" t="s">
        <v>196</v>
      </c>
      <c r="D29" s="106" t="s">
        <v>217</v>
      </c>
      <c r="E29" s="110" t="s">
        <v>153</v>
      </c>
      <c r="F29" s="93">
        <v>105</v>
      </c>
      <c r="G29" s="316"/>
      <c r="H29" s="317"/>
      <c r="I29" s="96">
        <v>0.9</v>
      </c>
      <c r="J29" s="97">
        <f t="shared" si="0"/>
        <v>94.5</v>
      </c>
      <c r="K29" s="96">
        <v>0</v>
      </c>
      <c r="L29" s="97">
        <f t="shared" si="1"/>
        <v>0</v>
      </c>
      <c r="M29" s="97">
        <v>20</v>
      </c>
      <c r="N29" s="97">
        <f t="shared" si="2"/>
        <v>0</v>
      </c>
      <c r="O29" s="97">
        <v>0</v>
      </c>
      <c r="P29" s="97">
        <f t="shared" si="3"/>
        <v>0</v>
      </c>
      <c r="Q29" s="97">
        <v>0</v>
      </c>
      <c r="R29" s="97">
        <f t="shared" si="4"/>
        <v>0</v>
      </c>
      <c r="S29" s="97"/>
      <c r="T29" s="97"/>
      <c r="U29" s="98">
        <v>0</v>
      </c>
      <c r="V29" s="97">
        <f t="shared" si="5"/>
        <v>0</v>
      </c>
      <c r="W29" s="88"/>
      <c r="X29" s="88"/>
      <c r="Y29" s="88"/>
      <c r="Z29" s="88"/>
      <c r="AA29" s="88"/>
      <c r="AB29" s="88"/>
      <c r="AC29" s="88"/>
      <c r="AD29" s="88"/>
      <c r="AE29" s="88"/>
      <c r="AF29" s="88" t="s">
        <v>127</v>
      </c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</row>
    <row r="30" spans="2:61" outlineLevel="1" x14ac:dyDescent="0.2">
      <c r="B30" s="122">
        <v>22</v>
      </c>
      <c r="C30" s="125" t="s">
        <v>196</v>
      </c>
      <c r="D30" s="106" t="s">
        <v>218</v>
      </c>
      <c r="E30" s="110" t="s">
        <v>161</v>
      </c>
      <c r="F30" s="93">
        <v>1</v>
      </c>
      <c r="G30" s="316"/>
      <c r="H30" s="317"/>
      <c r="I30" s="96">
        <v>9.1</v>
      </c>
      <c r="J30" s="97">
        <f t="shared" si="0"/>
        <v>9.1</v>
      </c>
      <c r="K30" s="96">
        <v>0</v>
      </c>
      <c r="L30" s="97">
        <f t="shared" si="1"/>
        <v>0</v>
      </c>
      <c r="M30" s="97">
        <v>20</v>
      </c>
      <c r="N30" s="97">
        <f t="shared" si="2"/>
        <v>0</v>
      </c>
      <c r="O30" s="97">
        <v>0</v>
      </c>
      <c r="P30" s="97">
        <f t="shared" si="3"/>
        <v>0</v>
      </c>
      <c r="Q30" s="97">
        <v>0</v>
      </c>
      <c r="R30" s="97">
        <f t="shared" si="4"/>
        <v>0</v>
      </c>
      <c r="S30" s="97"/>
      <c r="T30" s="97"/>
      <c r="U30" s="98">
        <v>0</v>
      </c>
      <c r="V30" s="97">
        <f t="shared" si="5"/>
        <v>0</v>
      </c>
      <c r="W30" s="88"/>
      <c r="X30" s="88"/>
      <c r="Y30" s="88"/>
      <c r="Z30" s="88"/>
      <c r="AA30" s="88"/>
      <c r="AB30" s="88"/>
      <c r="AC30" s="88"/>
      <c r="AD30" s="88"/>
      <c r="AE30" s="88"/>
      <c r="AF30" s="88" t="s">
        <v>127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</row>
    <row r="31" spans="2:61" outlineLevel="1" x14ac:dyDescent="0.2">
      <c r="B31" s="122">
        <v>23</v>
      </c>
      <c r="C31" s="125" t="s">
        <v>196</v>
      </c>
      <c r="D31" s="106" t="s">
        <v>218</v>
      </c>
      <c r="E31" s="110" t="s">
        <v>161</v>
      </c>
      <c r="F31" s="93">
        <v>1</v>
      </c>
      <c r="G31" s="316"/>
      <c r="H31" s="317"/>
      <c r="I31" s="96">
        <v>36</v>
      </c>
      <c r="J31" s="97">
        <f t="shared" si="0"/>
        <v>36</v>
      </c>
      <c r="K31" s="96">
        <v>0</v>
      </c>
      <c r="L31" s="97">
        <f t="shared" si="1"/>
        <v>0</v>
      </c>
      <c r="M31" s="97">
        <v>20</v>
      </c>
      <c r="N31" s="97">
        <f t="shared" si="2"/>
        <v>0</v>
      </c>
      <c r="O31" s="97">
        <v>0</v>
      </c>
      <c r="P31" s="97">
        <f t="shared" si="3"/>
        <v>0</v>
      </c>
      <c r="Q31" s="97">
        <v>0</v>
      </c>
      <c r="R31" s="97">
        <f t="shared" si="4"/>
        <v>0</v>
      </c>
      <c r="S31" s="97"/>
      <c r="T31" s="97"/>
      <c r="U31" s="98">
        <v>0</v>
      </c>
      <c r="V31" s="97">
        <f t="shared" si="5"/>
        <v>0</v>
      </c>
      <c r="W31" s="88"/>
      <c r="X31" s="88"/>
      <c r="Y31" s="88"/>
      <c r="Z31" s="88"/>
      <c r="AA31" s="88"/>
      <c r="AB31" s="88"/>
      <c r="AC31" s="88"/>
      <c r="AD31" s="88"/>
      <c r="AE31" s="88"/>
      <c r="AF31" s="88" t="s">
        <v>127</v>
      </c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</row>
    <row r="32" spans="2:61" outlineLevel="1" x14ac:dyDescent="0.2">
      <c r="B32" s="122">
        <v>24</v>
      </c>
      <c r="C32" s="125" t="s">
        <v>196</v>
      </c>
      <c r="D32" s="106" t="s">
        <v>219</v>
      </c>
      <c r="E32" s="110" t="s">
        <v>220</v>
      </c>
      <c r="F32" s="93">
        <v>0.1</v>
      </c>
      <c r="G32" s="316"/>
      <c r="H32" s="317"/>
      <c r="I32" s="96">
        <v>300</v>
      </c>
      <c r="J32" s="97">
        <f t="shared" si="0"/>
        <v>30</v>
      </c>
      <c r="K32" s="96">
        <v>0</v>
      </c>
      <c r="L32" s="97">
        <f t="shared" si="1"/>
        <v>0</v>
      </c>
      <c r="M32" s="97">
        <v>20</v>
      </c>
      <c r="N32" s="97">
        <f t="shared" si="2"/>
        <v>0</v>
      </c>
      <c r="O32" s="97">
        <v>0</v>
      </c>
      <c r="P32" s="97">
        <f t="shared" si="3"/>
        <v>0</v>
      </c>
      <c r="Q32" s="97">
        <v>0</v>
      </c>
      <c r="R32" s="97">
        <f t="shared" si="4"/>
        <v>0</v>
      </c>
      <c r="S32" s="97"/>
      <c r="T32" s="97"/>
      <c r="U32" s="98">
        <v>0</v>
      </c>
      <c r="V32" s="97">
        <f t="shared" si="5"/>
        <v>0</v>
      </c>
      <c r="W32" s="88"/>
      <c r="X32" s="88"/>
      <c r="Y32" s="88"/>
      <c r="Z32" s="88"/>
      <c r="AA32" s="88"/>
      <c r="AB32" s="88"/>
      <c r="AC32" s="88"/>
      <c r="AD32" s="88"/>
      <c r="AE32" s="88"/>
      <c r="AF32" s="88" t="s">
        <v>127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</row>
    <row r="33" spans="2:61" outlineLevel="1" x14ac:dyDescent="0.2">
      <c r="B33" s="122">
        <v>25</v>
      </c>
      <c r="C33" s="125" t="s">
        <v>196</v>
      </c>
      <c r="D33" s="106" t="s">
        <v>221</v>
      </c>
      <c r="E33" s="110" t="s">
        <v>161</v>
      </c>
      <c r="F33" s="93">
        <v>4</v>
      </c>
      <c r="G33" s="316"/>
      <c r="H33" s="317"/>
      <c r="I33" s="96">
        <v>32.700000000000003</v>
      </c>
      <c r="J33" s="97">
        <f t="shared" si="0"/>
        <v>130.80000000000001</v>
      </c>
      <c r="K33" s="96">
        <v>0</v>
      </c>
      <c r="L33" s="97">
        <f t="shared" si="1"/>
        <v>0</v>
      </c>
      <c r="M33" s="97">
        <v>20</v>
      </c>
      <c r="N33" s="97">
        <f t="shared" si="2"/>
        <v>0</v>
      </c>
      <c r="O33" s="97">
        <v>0</v>
      </c>
      <c r="P33" s="97">
        <f t="shared" si="3"/>
        <v>0</v>
      </c>
      <c r="Q33" s="97">
        <v>0</v>
      </c>
      <c r="R33" s="97">
        <f t="shared" si="4"/>
        <v>0</v>
      </c>
      <c r="S33" s="97"/>
      <c r="T33" s="97"/>
      <c r="U33" s="98">
        <v>0</v>
      </c>
      <c r="V33" s="97">
        <f t="shared" si="5"/>
        <v>0</v>
      </c>
      <c r="W33" s="88"/>
      <c r="X33" s="88"/>
      <c r="Y33" s="88"/>
      <c r="Z33" s="88"/>
      <c r="AA33" s="88"/>
      <c r="AB33" s="88"/>
      <c r="AC33" s="88"/>
      <c r="AD33" s="88"/>
      <c r="AE33" s="88"/>
      <c r="AF33" s="88" t="s">
        <v>127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</row>
    <row r="34" spans="2:61" outlineLevel="1" x14ac:dyDescent="0.2">
      <c r="B34" s="122">
        <v>26</v>
      </c>
      <c r="C34" s="125" t="s">
        <v>196</v>
      </c>
      <c r="D34" s="106" t="s">
        <v>222</v>
      </c>
      <c r="E34" s="110" t="s">
        <v>116</v>
      </c>
      <c r="F34" s="93">
        <v>1</v>
      </c>
      <c r="G34" s="316"/>
      <c r="H34" s="317"/>
      <c r="I34" s="96">
        <v>5</v>
      </c>
      <c r="J34" s="97">
        <f t="shared" si="0"/>
        <v>5</v>
      </c>
      <c r="K34" s="96">
        <v>0</v>
      </c>
      <c r="L34" s="97">
        <f t="shared" si="1"/>
        <v>0</v>
      </c>
      <c r="M34" s="97">
        <v>20</v>
      </c>
      <c r="N34" s="97">
        <f t="shared" si="2"/>
        <v>0</v>
      </c>
      <c r="O34" s="97">
        <v>0</v>
      </c>
      <c r="P34" s="97">
        <f t="shared" si="3"/>
        <v>0</v>
      </c>
      <c r="Q34" s="97">
        <v>0</v>
      </c>
      <c r="R34" s="97">
        <f t="shared" si="4"/>
        <v>0</v>
      </c>
      <c r="S34" s="97"/>
      <c r="T34" s="97"/>
      <c r="U34" s="98">
        <v>0</v>
      </c>
      <c r="V34" s="97">
        <f t="shared" si="5"/>
        <v>0</v>
      </c>
      <c r="W34" s="88"/>
      <c r="X34" s="88"/>
      <c r="Y34" s="88"/>
      <c r="Z34" s="88"/>
      <c r="AA34" s="88"/>
      <c r="AB34" s="88"/>
      <c r="AC34" s="88"/>
      <c r="AD34" s="88"/>
      <c r="AE34" s="88"/>
      <c r="AF34" s="88" t="s">
        <v>127</v>
      </c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</row>
    <row r="35" spans="2:61" outlineLevel="1" x14ac:dyDescent="0.2">
      <c r="B35" s="122">
        <v>27</v>
      </c>
      <c r="C35" s="125" t="s">
        <v>196</v>
      </c>
      <c r="D35" s="106" t="s">
        <v>223</v>
      </c>
      <c r="E35" s="110" t="s">
        <v>87</v>
      </c>
      <c r="F35" s="93">
        <v>1.5</v>
      </c>
      <c r="G35" s="316"/>
      <c r="H35" s="317"/>
      <c r="I35" s="96">
        <v>0.4</v>
      </c>
      <c r="J35" s="97">
        <f t="shared" si="0"/>
        <v>0.6</v>
      </c>
      <c r="K35" s="96">
        <v>0</v>
      </c>
      <c r="L35" s="97">
        <f t="shared" si="1"/>
        <v>0</v>
      </c>
      <c r="M35" s="97">
        <v>20</v>
      </c>
      <c r="N35" s="97">
        <f t="shared" si="2"/>
        <v>0</v>
      </c>
      <c r="O35" s="97">
        <v>0</v>
      </c>
      <c r="P35" s="97">
        <f t="shared" si="3"/>
        <v>0</v>
      </c>
      <c r="Q35" s="97">
        <v>0</v>
      </c>
      <c r="R35" s="97">
        <f t="shared" si="4"/>
        <v>0</v>
      </c>
      <c r="S35" s="97"/>
      <c r="T35" s="97"/>
      <c r="U35" s="98">
        <v>0</v>
      </c>
      <c r="V35" s="97">
        <f t="shared" si="5"/>
        <v>0</v>
      </c>
      <c r="W35" s="88"/>
      <c r="X35" s="88"/>
      <c r="Y35" s="88"/>
      <c r="Z35" s="88"/>
      <c r="AA35" s="88"/>
      <c r="AB35" s="88"/>
      <c r="AC35" s="88"/>
      <c r="AD35" s="88"/>
      <c r="AE35" s="88"/>
      <c r="AF35" s="88" t="s">
        <v>127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</row>
    <row r="36" spans="2:61" outlineLevel="1" x14ac:dyDescent="0.2">
      <c r="B36" s="122">
        <v>28</v>
      </c>
      <c r="C36" s="125" t="s">
        <v>196</v>
      </c>
      <c r="D36" s="106" t="s">
        <v>223</v>
      </c>
      <c r="E36" s="110" t="s">
        <v>87</v>
      </c>
      <c r="F36" s="93">
        <v>1.5</v>
      </c>
      <c r="G36" s="316"/>
      <c r="H36" s="317"/>
      <c r="I36" s="96">
        <v>330</v>
      </c>
      <c r="J36" s="97">
        <f t="shared" si="0"/>
        <v>495</v>
      </c>
      <c r="K36" s="96">
        <v>0</v>
      </c>
      <c r="L36" s="97">
        <f t="shared" si="1"/>
        <v>0</v>
      </c>
      <c r="M36" s="97">
        <v>20</v>
      </c>
      <c r="N36" s="97">
        <f t="shared" si="2"/>
        <v>0</v>
      </c>
      <c r="O36" s="97">
        <v>0</v>
      </c>
      <c r="P36" s="97">
        <f t="shared" si="3"/>
        <v>0</v>
      </c>
      <c r="Q36" s="97">
        <v>0</v>
      </c>
      <c r="R36" s="97">
        <f t="shared" si="4"/>
        <v>0</v>
      </c>
      <c r="S36" s="97"/>
      <c r="T36" s="97"/>
      <c r="U36" s="98">
        <v>0</v>
      </c>
      <c r="V36" s="97">
        <f t="shared" si="5"/>
        <v>0</v>
      </c>
      <c r="W36" s="88"/>
      <c r="X36" s="88"/>
      <c r="Y36" s="88"/>
      <c r="Z36" s="88"/>
      <c r="AA36" s="88"/>
      <c r="AB36" s="88"/>
      <c r="AC36" s="88"/>
      <c r="AD36" s="88"/>
      <c r="AE36" s="88"/>
      <c r="AF36" s="88" t="s">
        <v>127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</row>
    <row r="37" spans="2:61" outlineLevel="1" x14ac:dyDescent="0.2">
      <c r="B37" s="122">
        <v>29</v>
      </c>
      <c r="C37" s="125" t="s">
        <v>196</v>
      </c>
      <c r="D37" s="106" t="s">
        <v>224</v>
      </c>
      <c r="E37" s="110" t="s">
        <v>153</v>
      </c>
      <c r="F37" s="93">
        <v>91</v>
      </c>
      <c r="G37" s="316"/>
      <c r="H37" s="317"/>
      <c r="I37" s="96">
        <v>0.3</v>
      </c>
      <c r="J37" s="97">
        <f t="shared" si="0"/>
        <v>27.3</v>
      </c>
      <c r="K37" s="96">
        <v>0</v>
      </c>
      <c r="L37" s="97">
        <f t="shared" si="1"/>
        <v>0</v>
      </c>
      <c r="M37" s="97">
        <v>20</v>
      </c>
      <c r="N37" s="97">
        <f t="shared" si="2"/>
        <v>0</v>
      </c>
      <c r="O37" s="97">
        <v>0</v>
      </c>
      <c r="P37" s="97">
        <f t="shared" si="3"/>
        <v>0</v>
      </c>
      <c r="Q37" s="97">
        <v>0</v>
      </c>
      <c r="R37" s="97">
        <f t="shared" si="4"/>
        <v>0</v>
      </c>
      <c r="S37" s="97"/>
      <c r="T37" s="97"/>
      <c r="U37" s="98">
        <v>0</v>
      </c>
      <c r="V37" s="97">
        <f t="shared" si="5"/>
        <v>0</v>
      </c>
      <c r="W37" s="88"/>
      <c r="X37" s="88"/>
      <c r="Y37" s="88"/>
      <c r="Z37" s="88"/>
      <c r="AA37" s="88"/>
      <c r="AB37" s="88"/>
      <c r="AC37" s="88"/>
      <c r="AD37" s="88"/>
      <c r="AE37" s="88"/>
      <c r="AF37" s="88" t="s">
        <v>127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</row>
    <row r="38" spans="2:61" outlineLevel="1" x14ac:dyDescent="0.2">
      <c r="B38" s="122">
        <v>30</v>
      </c>
      <c r="C38" s="125" t="s">
        <v>196</v>
      </c>
      <c r="D38" s="106" t="s">
        <v>224</v>
      </c>
      <c r="E38" s="110" t="s">
        <v>153</v>
      </c>
      <c r="F38" s="93">
        <v>91</v>
      </c>
      <c r="G38" s="316"/>
      <c r="H38" s="317"/>
      <c r="I38" s="96">
        <v>0.3</v>
      </c>
      <c r="J38" s="97">
        <f t="shared" si="0"/>
        <v>27.3</v>
      </c>
      <c r="K38" s="96">
        <v>0</v>
      </c>
      <c r="L38" s="97">
        <f t="shared" si="1"/>
        <v>0</v>
      </c>
      <c r="M38" s="97">
        <v>20</v>
      </c>
      <c r="N38" s="97">
        <f t="shared" si="2"/>
        <v>0</v>
      </c>
      <c r="O38" s="97">
        <v>0</v>
      </c>
      <c r="P38" s="97">
        <f t="shared" si="3"/>
        <v>0</v>
      </c>
      <c r="Q38" s="97">
        <v>0</v>
      </c>
      <c r="R38" s="97">
        <f t="shared" si="4"/>
        <v>0</v>
      </c>
      <c r="S38" s="97"/>
      <c r="T38" s="97"/>
      <c r="U38" s="98">
        <v>0</v>
      </c>
      <c r="V38" s="97">
        <f t="shared" si="5"/>
        <v>0</v>
      </c>
      <c r="W38" s="88"/>
      <c r="X38" s="88"/>
      <c r="Y38" s="88"/>
      <c r="Z38" s="88"/>
      <c r="AA38" s="88"/>
      <c r="AB38" s="88"/>
      <c r="AC38" s="88"/>
      <c r="AD38" s="88"/>
      <c r="AE38" s="88"/>
      <c r="AF38" s="88" t="s">
        <v>127</v>
      </c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</row>
    <row r="39" spans="2:61" outlineLevel="1" x14ac:dyDescent="0.2">
      <c r="B39" s="122">
        <v>31</v>
      </c>
      <c r="C39" s="125" t="s">
        <v>196</v>
      </c>
      <c r="D39" s="106" t="s">
        <v>225</v>
      </c>
      <c r="E39" s="110" t="s">
        <v>153</v>
      </c>
      <c r="F39" s="93">
        <v>91</v>
      </c>
      <c r="G39" s="316"/>
      <c r="H39" s="317"/>
      <c r="I39" s="96">
        <v>5.2</v>
      </c>
      <c r="J39" s="97">
        <f t="shared" si="0"/>
        <v>473.2</v>
      </c>
      <c r="K39" s="96">
        <v>0</v>
      </c>
      <c r="L39" s="97">
        <f t="shared" si="1"/>
        <v>0</v>
      </c>
      <c r="M39" s="97">
        <v>20</v>
      </c>
      <c r="N39" s="97">
        <f t="shared" si="2"/>
        <v>0</v>
      </c>
      <c r="O39" s="97">
        <v>0</v>
      </c>
      <c r="P39" s="97">
        <f t="shared" si="3"/>
        <v>0</v>
      </c>
      <c r="Q39" s="97">
        <v>0</v>
      </c>
      <c r="R39" s="97">
        <f t="shared" si="4"/>
        <v>0</v>
      </c>
      <c r="S39" s="97"/>
      <c r="T39" s="97"/>
      <c r="U39" s="98">
        <v>0</v>
      </c>
      <c r="V39" s="97">
        <f t="shared" si="5"/>
        <v>0</v>
      </c>
      <c r="W39" s="88"/>
      <c r="X39" s="88"/>
      <c r="Y39" s="88"/>
      <c r="Z39" s="88"/>
      <c r="AA39" s="88"/>
      <c r="AB39" s="88"/>
      <c r="AC39" s="88"/>
      <c r="AD39" s="88"/>
      <c r="AE39" s="88"/>
      <c r="AF39" s="88" t="s">
        <v>127</v>
      </c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</row>
    <row r="40" spans="2:61" outlineLevel="1" x14ac:dyDescent="0.2">
      <c r="B40" s="122">
        <v>32</v>
      </c>
      <c r="C40" s="125" t="s">
        <v>196</v>
      </c>
      <c r="D40" s="106" t="s">
        <v>226</v>
      </c>
      <c r="E40" s="110" t="s">
        <v>153</v>
      </c>
      <c r="F40" s="93">
        <v>15</v>
      </c>
      <c r="G40" s="316"/>
      <c r="H40" s="317"/>
      <c r="I40" s="96">
        <v>1.8</v>
      </c>
      <c r="J40" s="97">
        <f t="shared" si="0"/>
        <v>27</v>
      </c>
      <c r="K40" s="96">
        <v>0</v>
      </c>
      <c r="L40" s="97">
        <f t="shared" si="1"/>
        <v>0</v>
      </c>
      <c r="M40" s="97">
        <v>20</v>
      </c>
      <c r="N40" s="97">
        <f t="shared" si="2"/>
        <v>0</v>
      </c>
      <c r="O40" s="97">
        <v>0</v>
      </c>
      <c r="P40" s="97">
        <f t="shared" si="3"/>
        <v>0</v>
      </c>
      <c r="Q40" s="97">
        <v>0</v>
      </c>
      <c r="R40" s="97">
        <f t="shared" si="4"/>
        <v>0</v>
      </c>
      <c r="S40" s="97"/>
      <c r="T40" s="97"/>
      <c r="U40" s="98">
        <v>0</v>
      </c>
      <c r="V40" s="97">
        <f t="shared" si="5"/>
        <v>0</v>
      </c>
      <c r="W40" s="88"/>
      <c r="X40" s="88"/>
      <c r="Y40" s="88"/>
      <c r="Z40" s="88"/>
      <c r="AA40" s="88"/>
      <c r="AB40" s="88"/>
      <c r="AC40" s="88"/>
      <c r="AD40" s="88"/>
      <c r="AE40" s="88"/>
      <c r="AF40" s="88" t="s">
        <v>127</v>
      </c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</row>
    <row r="41" spans="2:61" outlineLevel="1" x14ac:dyDescent="0.2">
      <c r="B41" s="122">
        <v>33</v>
      </c>
      <c r="C41" s="125" t="s">
        <v>196</v>
      </c>
      <c r="D41" s="106" t="s">
        <v>227</v>
      </c>
      <c r="E41" s="110" t="s">
        <v>153</v>
      </c>
      <c r="F41" s="93">
        <v>15</v>
      </c>
      <c r="G41" s="316"/>
      <c r="H41" s="317"/>
      <c r="I41" s="96">
        <v>15.3</v>
      </c>
      <c r="J41" s="97">
        <f t="shared" ref="J41:J66" si="6">ROUND(F41*I41,2)</f>
        <v>229.5</v>
      </c>
      <c r="K41" s="96">
        <v>0</v>
      </c>
      <c r="L41" s="97">
        <f t="shared" ref="L41:L66" si="7">ROUND(F41*K41,2)</f>
        <v>0</v>
      </c>
      <c r="M41" s="97">
        <v>20</v>
      </c>
      <c r="N41" s="97">
        <f t="shared" ref="N41:N66" si="8">H41*(1+M41/100)</f>
        <v>0</v>
      </c>
      <c r="O41" s="97">
        <v>0</v>
      </c>
      <c r="P41" s="97">
        <f t="shared" ref="P41:P66" si="9">ROUND(F41*O41,2)</f>
        <v>0</v>
      </c>
      <c r="Q41" s="97">
        <v>0</v>
      </c>
      <c r="R41" s="97">
        <f t="shared" ref="R41:R66" si="10">ROUND(F41*Q41,2)</f>
        <v>0</v>
      </c>
      <c r="S41" s="97"/>
      <c r="T41" s="97"/>
      <c r="U41" s="98">
        <v>0</v>
      </c>
      <c r="V41" s="97">
        <f t="shared" ref="V41:V66" si="11">ROUND(F41*U41,2)</f>
        <v>0</v>
      </c>
      <c r="W41" s="88"/>
      <c r="X41" s="88"/>
      <c r="Y41" s="88"/>
      <c r="Z41" s="88"/>
      <c r="AA41" s="88"/>
      <c r="AB41" s="88"/>
      <c r="AC41" s="88"/>
      <c r="AD41" s="88"/>
      <c r="AE41" s="88"/>
      <c r="AF41" s="88" t="s">
        <v>127</v>
      </c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</row>
    <row r="42" spans="2:61" outlineLevel="1" x14ac:dyDescent="0.2">
      <c r="B42" s="122">
        <v>34</v>
      </c>
      <c r="C42" s="125" t="s">
        <v>196</v>
      </c>
      <c r="D42" s="106" t="s">
        <v>228</v>
      </c>
      <c r="E42" s="110" t="s">
        <v>153</v>
      </c>
      <c r="F42" s="93">
        <v>35</v>
      </c>
      <c r="G42" s="316"/>
      <c r="H42" s="317"/>
      <c r="I42" s="96">
        <v>0.2</v>
      </c>
      <c r="J42" s="97">
        <f t="shared" si="6"/>
        <v>7</v>
      </c>
      <c r="K42" s="96">
        <v>0</v>
      </c>
      <c r="L42" s="97">
        <f t="shared" si="7"/>
        <v>0</v>
      </c>
      <c r="M42" s="97">
        <v>20</v>
      </c>
      <c r="N42" s="97">
        <f t="shared" si="8"/>
        <v>0</v>
      </c>
      <c r="O42" s="97">
        <v>0</v>
      </c>
      <c r="P42" s="97">
        <f t="shared" si="9"/>
        <v>0</v>
      </c>
      <c r="Q42" s="97">
        <v>0</v>
      </c>
      <c r="R42" s="97">
        <f t="shared" si="10"/>
        <v>0</v>
      </c>
      <c r="S42" s="97"/>
      <c r="T42" s="97"/>
      <c r="U42" s="98">
        <v>0</v>
      </c>
      <c r="V42" s="97">
        <f t="shared" si="11"/>
        <v>0</v>
      </c>
      <c r="W42" s="88"/>
      <c r="X42" s="88"/>
      <c r="Y42" s="88"/>
      <c r="Z42" s="88"/>
      <c r="AA42" s="88"/>
      <c r="AB42" s="88"/>
      <c r="AC42" s="88"/>
      <c r="AD42" s="88"/>
      <c r="AE42" s="88"/>
      <c r="AF42" s="88" t="s">
        <v>127</v>
      </c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</row>
    <row r="43" spans="2:61" outlineLevel="1" x14ac:dyDescent="0.2">
      <c r="B43" s="122">
        <v>35</v>
      </c>
      <c r="C43" s="125" t="s">
        <v>196</v>
      </c>
      <c r="D43" s="106" t="s">
        <v>228</v>
      </c>
      <c r="E43" s="110" t="s">
        <v>153</v>
      </c>
      <c r="F43" s="93">
        <v>35</v>
      </c>
      <c r="G43" s="316"/>
      <c r="H43" s="317"/>
      <c r="I43" s="96">
        <v>0.7</v>
      </c>
      <c r="J43" s="97">
        <f t="shared" si="6"/>
        <v>24.5</v>
      </c>
      <c r="K43" s="96">
        <v>0</v>
      </c>
      <c r="L43" s="97">
        <f t="shared" si="7"/>
        <v>0</v>
      </c>
      <c r="M43" s="97">
        <v>20</v>
      </c>
      <c r="N43" s="97">
        <f t="shared" si="8"/>
        <v>0</v>
      </c>
      <c r="O43" s="97">
        <v>0</v>
      </c>
      <c r="P43" s="97">
        <f t="shared" si="9"/>
        <v>0</v>
      </c>
      <c r="Q43" s="97">
        <v>0</v>
      </c>
      <c r="R43" s="97">
        <f t="shared" si="10"/>
        <v>0</v>
      </c>
      <c r="S43" s="97"/>
      <c r="T43" s="97"/>
      <c r="U43" s="98">
        <v>0</v>
      </c>
      <c r="V43" s="97">
        <f t="shared" si="11"/>
        <v>0</v>
      </c>
      <c r="W43" s="88"/>
      <c r="X43" s="88"/>
      <c r="Y43" s="88"/>
      <c r="Z43" s="88"/>
      <c r="AA43" s="88"/>
      <c r="AB43" s="88"/>
      <c r="AC43" s="88"/>
      <c r="AD43" s="88"/>
      <c r="AE43" s="88"/>
      <c r="AF43" s="88" t="s">
        <v>127</v>
      </c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</row>
    <row r="44" spans="2:61" outlineLevel="1" x14ac:dyDescent="0.2">
      <c r="B44" s="122">
        <v>36</v>
      </c>
      <c r="C44" s="125" t="s">
        <v>196</v>
      </c>
      <c r="D44" s="106" t="s">
        <v>229</v>
      </c>
      <c r="E44" s="110" t="s">
        <v>153</v>
      </c>
      <c r="F44" s="93">
        <v>5</v>
      </c>
      <c r="G44" s="316"/>
      <c r="H44" s="317"/>
      <c r="I44" s="96">
        <v>1.5</v>
      </c>
      <c r="J44" s="97">
        <f t="shared" si="6"/>
        <v>7.5</v>
      </c>
      <c r="K44" s="96">
        <v>0</v>
      </c>
      <c r="L44" s="97">
        <f t="shared" si="7"/>
        <v>0</v>
      </c>
      <c r="M44" s="97">
        <v>20</v>
      </c>
      <c r="N44" s="97">
        <f t="shared" si="8"/>
        <v>0</v>
      </c>
      <c r="O44" s="97">
        <v>0</v>
      </c>
      <c r="P44" s="97">
        <f t="shared" si="9"/>
        <v>0</v>
      </c>
      <c r="Q44" s="97">
        <v>0</v>
      </c>
      <c r="R44" s="97">
        <f t="shared" si="10"/>
        <v>0</v>
      </c>
      <c r="S44" s="97"/>
      <c r="T44" s="97"/>
      <c r="U44" s="98">
        <v>0</v>
      </c>
      <c r="V44" s="97">
        <f t="shared" si="11"/>
        <v>0</v>
      </c>
      <c r="W44" s="88"/>
      <c r="X44" s="88"/>
      <c r="Y44" s="88"/>
      <c r="Z44" s="88"/>
      <c r="AA44" s="88"/>
      <c r="AB44" s="88"/>
      <c r="AC44" s="88"/>
      <c r="AD44" s="88"/>
      <c r="AE44" s="88"/>
      <c r="AF44" s="88" t="s">
        <v>127</v>
      </c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</row>
    <row r="45" spans="2:61" outlineLevel="1" x14ac:dyDescent="0.2">
      <c r="B45" s="122">
        <v>37</v>
      </c>
      <c r="C45" s="125" t="s">
        <v>196</v>
      </c>
      <c r="D45" s="106" t="s">
        <v>229</v>
      </c>
      <c r="E45" s="110" t="s">
        <v>153</v>
      </c>
      <c r="F45" s="93">
        <v>5</v>
      </c>
      <c r="G45" s="316"/>
      <c r="H45" s="317"/>
      <c r="I45" s="96">
        <v>4.0999999999999996</v>
      </c>
      <c r="J45" s="97">
        <f t="shared" si="6"/>
        <v>20.5</v>
      </c>
      <c r="K45" s="96">
        <v>0</v>
      </c>
      <c r="L45" s="97">
        <f t="shared" si="7"/>
        <v>0</v>
      </c>
      <c r="M45" s="97">
        <v>20</v>
      </c>
      <c r="N45" s="97">
        <f t="shared" si="8"/>
        <v>0</v>
      </c>
      <c r="O45" s="97">
        <v>0</v>
      </c>
      <c r="P45" s="97">
        <f t="shared" si="9"/>
        <v>0</v>
      </c>
      <c r="Q45" s="97">
        <v>0</v>
      </c>
      <c r="R45" s="97">
        <f t="shared" si="10"/>
        <v>0</v>
      </c>
      <c r="S45" s="97"/>
      <c r="T45" s="97"/>
      <c r="U45" s="98">
        <v>0</v>
      </c>
      <c r="V45" s="97">
        <f t="shared" si="11"/>
        <v>0</v>
      </c>
      <c r="W45" s="88"/>
      <c r="X45" s="88"/>
      <c r="Y45" s="88"/>
      <c r="Z45" s="88"/>
      <c r="AA45" s="88"/>
      <c r="AB45" s="88"/>
      <c r="AC45" s="88"/>
      <c r="AD45" s="88"/>
      <c r="AE45" s="88"/>
      <c r="AF45" s="88" t="s">
        <v>127</v>
      </c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</row>
    <row r="46" spans="2:61" outlineLevel="1" x14ac:dyDescent="0.2">
      <c r="B46" s="122">
        <v>38</v>
      </c>
      <c r="C46" s="125" t="s">
        <v>196</v>
      </c>
      <c r="D46" s="106" t="s">
        <v>230</v>
      </c>
      <c r="E46" s="110" t="s">
        <v>161</v>
      </c>
      <c r="F46" s="93">
        <v>4</v>
      </c>
      <c r="G46" s="316"/>
      <c r="H46" s="317"/>
      <c r="I46" s="96">
        <v>15.1</v>
      </c>
      <c r="J46" s="97">
        <f t="shared" si="6"/>
        <v>60.4</v>
      </c>
      <c r="K46" s="96">
        <v>0</v>
      </c>
      <c r="L46" s="97">
        <f t="shared" si="7"/>
        <v>0</v>
      </c>
      <c r="M46" s="97">
        <v>20</v>
      </c>
      <c r="N46" s="97">
        <f t="shared" si="8"/>
        <v>0</v>
      </c>
      <c r="O46" s="97">
        <v>0</v>
      </c>
      <c r="P46" s="97">
        <f t="shared" si="9"/>
        <v>0</v>
      </c>
      <c r="Q46" s="97">
        <v>0</v>
      </c>
      <c r="R46" s="97">
        <f t="shared" si="10"/>
        <v>0</v>
      </c>
      <c r="S46" s="97"/>
      <c r="T46" s="97"/>
      <c r="U46" s="98">
        <v>0</v>
      </c>
      <c r="V46" s="97">
        <f t="shared" si="11"/>
        <v>0</v>
      </c>
      <c r="W46" s="88"/>
      <c r="X46" s="88"/>
      <c r="Y46" s="88"/>
      <c r="Z46" s="88"/>
      <c r="AA46" s="88"/>
      <c r="AB46" s="88"/>
      <c r="AC46" s="88"/>
      <c r="AD46" s="88"/>
      <c r="AE46" s="88"/>
      <c r="AF46" s="88" t="s">
        <v>127</v>
      </c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</row>
    <row r="47" spans="2:61" outlineLevel="1" x14ac:dyDescent="0.2">
      <c r="B47" s="122">
        <v>39</v>
      </c>
      <c r="C47" s="125" t="s">
        <v>196</v>
      </c>
      <c r="D47" s="106" t="s">
        <v>231</v>
      </c>
      <c r="E47" s="110" t="s">
        <v>161</v>
      </c>
      <c r="F47" s="93">
        <v>4</v>
      </c>
      <c r="G47" s="316"/>
      <c r="H47" s="317"/>
      <c r="I47" s="96">
        <v>92.5</v>
      </c>
      <c r="J47" s="97">
        <f t="shared" si="6"/>
        <v>370</v>
      </c>
      <c r="K47" s="96">
        <v>0</v>
      </c>
      <c r="L47" s="97">
        <f t="shared" si="7"/>
        <v>0</v>
      </c>
      <c r="M47" s="97">
        <v>20</v>
      </c>
      <c r="N47" s="97">
        <f t="shared" si="8"/>
        <v>0</v>
      </c>
      <c r="O47" s="97">
        <v>0</v>
      </c>
      <c r="P47" s="97">
        <f t="shared" si="9"/>
        <v>0</v>
      </c>
      <c r="Q47" s="97">
        <v>0</v>
      </c>
      <c r="R47" s="97">
        <f t="shared" si="10"/>
        <v>0</v>
      </c>
      <c r="S47" s="97"/>
      <c r="T47" s="97"/>
      <c r="U47" s="98">
        <v>0</v>
      </c>
      <c r="V47" s="97">
        <f t="shared" si="11"/>
        <v>0</v>
      </c>
      <c r="W47" s="88"/>
      <c r="X47" s="88"/>
      <c r="Y47" s="88"/>
      <c r="Z47" s="88"/>
      <c r="AA47" s="88"/>
      <c r="AB47" s="88"/>
      <c r="AC47" s="88"/>
      <c r="AD47" s="88"/>
      <c r="AE47" s="88"/>
      <c r="AF47" s="88" t="s">
        <v>127</v>
      </c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</row>
    <row r="48" spans="2:61" outlineLevel="1" x14ac:dyDescent="0.2">
      <c r="B48" s="122">
        <v>40</v>
      </c>
      <c r="C48" s="125" t="s">
        <v>196</v>
      </c>
      <c r="D48" s="106" t="s">
        <v>210</v>
      </c>
      <c r="E48" s="110" t="s">
        <v>153</v>
      </c>
      <c r="F48" s="93">
        <v>45</v>
      </c>
      <c r="G48" s="316"/>
      <c r="H48" s="317"/>
      <c r="I48" s="96">
        <v>0.9</v>
      </c>
      <c r="J48" s="97">
        <f t="shared" si="6"/>
        <v>40.5</v>
      </c>
      <c r="K48" s="96">
        <v>0</v>
      </c>
      <c r="L48" s="97">
        <f t="shared" si="7"/>
        <v>0</v>
      </c>
      <c r="M48" s="97">
        <v>20</v>
      </c>
      <c r="N48" s="97">
        <f t="shared" si="8"/>
        <v>0</v>
      </c>
      <c r="O48" s="97">
        <v>0</v>
      </c>
      <c r="P48" s="97">
        <f t="shared" si="9"/>
        <v>0</v>
      </c>
      <c r="Q48" s="97">
        <v>0</v>
      </c>
      <c r="R48" s="97">
        <f t="shared" si="10"/>
        <v>0</v>
      </c>
      <c r="S48" s="97"/>
      <c r="T48" s="97"/>
      <c r="U48" s="98">
        <v>0</v>
      </c>
      <c r="V48" s="97">
        <f t="shared" si="11"/>
        <v>0</v>
      </c>
      <c r="W48" s="88"/>
      <c r="X48" s="88"/>
      <c r="Y48" s="88"/>
      <c r="Z48" s="88"/>
      <c r="AA48" s="88"/>
      <c r="AB48" s="88"/>
      <c r="AC48" s="88"/>
      <c r="AD48" s="88"/>
      <c r="AE48" s="88"/>
      <c r="AF48" s="88" t="s">
        <v>127</v>
      </c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</row>
    <row r="49" spans="2:61" outlineLevel="1" x14ac:dyDescent="0.2">
      <c r="B49" s="122">
        <v>41</v>
      </c>
      <c r="C49" s="125" t="s">
        <v>196</v>
      </c>
      <c r="D49" s="106" t="s">
        <v>210</v>
      </c>
      <c r="E49" s="110" t="s">
        <v>153</v>
      </c>
      <c r="F49" s="93">
        <v>45</v>
      </c>
      <c r="G49" s="316"/>
      <c r="H49" s="317"/>
      <c r="I49" s="96">
        <v>2.4</v>
      </c>
      <c r="J49" s="97">
        <f t="shared" si="6"/>
        <v>108</v>
      </c>
      <c r="K49" s="96">
        <v>0</v>
      </c>
      <c r="L49" s="97">
        <f t="shared" si="7"/>
        <v>0</v>
      </c>
      <c r="M49" s="97">
        <v>20</v>
      </c>
      <c r="N49" s="97">
        <f t="shared" si="8"/>
        <v>0</v>
      </c>
      <c r="O49" s="97">
        <v>0</v>
      </c>
      <c r="P49" s="97">
        <f t="shared" si="9"/>
        <v>0</v>
      </c>
      <c r="Q49" s="97">
        <v>0</v>
      </c>
      <c r="R49" s="97">
        <f t="shared" si="10"/>
        <v>0</v>
      </c>
      <c r="S49" s="97"/>
      <c r="T49" s="97"/>
      <c r="U49" s="98">
        <v>0</v>
      </c>
      <c r="V49" s="97">
        <f t="shared" si="11"/>
        <v>0</v>
      </c>
      <c r="W49" s="88"/>
      <c r="X49" s="88"/>
      <c r="Y49" s="88"/>
      <c r="Z49" s="88"/>
      <c r="AA49" s="88"/>
      <c r="AB49" s="88"/>
      <c r="AC49" s="88"/>
      <c r="AD49" s="88"/>
      <c r="AE49" s="88"/>
      <c r="AF49" s="88" t="s">
        <v>127</v>
      </c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</row>
    <row r="50" spans="2:61" outlineLevel="1" x14ac:dyDescent="0.2">
      <c r="B50" s="122">
        <v>42</v>
      </c>
      <c r="C50" s="125" t="s">
        <v>196</v>
      </c>
      <c r="D50" s="106" t="s">
        <v>232</v>
      </c>
      <c r="E50" s="110" t="s">
        <v>153</v>
      </c>
      <c r="F50" s="93">
        <v>98</v>
      </c>
      <c r="G50" s="316"/>
      <c r="H50" s="317"/>
      <c r="I50" s="96">
        <v>1.2</v>
      </c>
      <c r="J50" s="97">
        <f t="shared" si="6"/>
        <v>117.6</v>
      </c>
      <c r="K50" s="96">
        <v>0</v>
      </c>
      <c r="L50" s="97">
        <f t="shared" si="7"/>
        <v>0</v>
      </c>
      <c r="M50" s="97">
        <v>20</v>
      </c>
      <c r="N50" s="97">
        <f t="shared" si="8"/>
        <v>0</v>
      </c>
      <c r="O50" s="97">
        <v>0</v>
      </c>
      <c r="P50" s="97">
        <f t="shared" si="9"/>
        <v>0</v>
      </c>
      <c r="Q50" s="97">
        <v>0</v>
      </c>
      <c r="R50" s="97">
        <f t="shared" si="10"/>
        <v>0</v>
      </c>
      <c r="S50" s="97"/>
      <c r="T50" s="97"/>
      <c r="U50" s="98">
        <v>0</v>
      </c>
      <c r="V50" s="97">
        <f t="shared" si="11"/>
        <v>0</v>
      </c>
      <c r="W50" s="88"/>
      <c r="X50" s="88"/>
      <c r="Y50" s="88"/>
      <c r="Z50" s="88"/>
      <c r="AA50" s="88"/>
      <c r="AB50" s="88"/>
      <c r="AC50" s="88"/>
      <c r="AD50" s="88"/>
      <c r="AE50" s="88"/>
      <c r="AF50" s="88" t="s">
        <v>127</v>
      </c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</row>
    <row r="51" spans="2:61" outlineLevel="1" x14ac:dyDescent="0.2">
      <c r="B51" s="122">
        <v>43</v>
      </c>
      <c r="C51" s="125" t="s">
        <v>196</v>
      </c>
      <c r="D51" s="106" t="s">
        <v>232</v>
      </c>
      <c r="E51" s="110" t="s">
        <v>153</v>
      </c>
      <c r="F51" s="93">
        <v>98</v>
      </c>
      <c r="G51" s="316"/>
      <c r="H51" s="317"/>
      <c r="I51" s="96">
        <v>1.5</v>
      </c>
      <c r="J51" s="97">
        <f t="shared" si="6"/>
        <v>147</v>
      </c>
      <c r="K51" s="96">
        <v>0</v>
      </c>
      <c r="L51" s="97">
        <f t="shared" si="7"/>
        <v>0</v>
      </c>
      <c r="M51" s="97">
        <v>20</v>
      </c>
      <c r="N51" s="97">
        <f t="shared" si="8"/>
        <v>0</v>
      </c>
      <c r="O51" s="97">
        <v>0</v>
      </c>
      <c r="P51" s="97">
        <f t="shared" si="9"/>
        <v>0</v>
      </c>
      <c r="Q51" s="97">
        <v>0</v>
      </c>
      <c r="R51" s="97">
        <f t="shared" si="10"/>
        <v>0</v>
      </c>
      <c r="S51" s="97"/>
      <c r="T51" s="97"/>
      <c r="U51" s="98">
        <v>0</v>
      </c>
      <c r="V51" s="97">
        <f t="shared" si="11"/>
        <v>0</v>
      </c>
      <c r="W51" s="88"/>
      <c r="X51" s="88"/>
      <c r="Y51" s="88"/>
      <c r="Z51" s="88"/>
      <c r="AA51" s="88"/>
      <c r="AB51" s="88"/>
      <c r="AC51" s="88"/>
      <c r="AD51" s="88"/>
      <c r="AE51" s="88"/>
      <c r="AF51" s="88" t="s">
        <v>127</v>
      </c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</row>
    <row r="52" spans="2:61" outlineLevel="1" x14ac:dyDescent="0.2">
      <c r="B52" s="122">
        <v>44</v>
      </c>
      <c r="C52" s="125" t="s">
        <v>196</v>
      </c>
      <c r="D52" s="106" t="s">
        <v>233</v>
      </c>
      <c r="E52" s="110" t="s">
        <v>153</v>
      </c>
      <c r="F52" s="93">
        <v>9</v>
      </c>
      <c r="G52" s="316"/>
      <c r="H52" s="317"/>
      <c r="I52" s="96">
        <v>1.2</v>
      </c>
      <c r="J52" s="97">
        <f t="shared" si="6"/>
        <v>10.8</v>
      </c>
      <c r="K52" s="96">
        <v>0</v>
      </c>
      <c r="L52" s="97">
        <f t="shared" si="7"/>
        <v>0</v>
      </c>
      <c r="M52" s="97">
        <v>20</v>
      </c>
      <c r="N52" s="97">
        <f t="shared" si="8"/>
        <v>0</v>
      </c>
      <c r="O52" s="97">
        <v>0</v>
      </c>
      <c r="P52" s="97">
        <f t="shared" si="9"/>
        <v>0</v>
      </c>
      <c r="Q52" s="97">
        <v>0</v>
      </c>
      <c r="R52" s="97">
        <f t="shared" si="10"/>
        <v>0</v>
      </c>
      <c r="S52" s="97"/>
      <c r="T52" s="97"/>
      <c r="U52" s="98">
        <v>0</v>
      </c>
      <c r="V52" s="97">
        <f t="shared" si="11"/>
        <v>0</v>
      </c>
      <c r="W52" s="88"/>
      <c r="X52" s="88"/>
      <c r="Y52" s="88"/>
      <c r="Z52" s="88"/>
      <c r="AA52" s="88"/>
      <c r="AB52" s="88"/>
      <c r="AC52" s="88"/>
      <c r="AD52" s="88"/>
      <c r="AE52" s="88"/>
      <c r="AF52" s="88" t="s">
        <v>127</v>
      </c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</row>
    <row r="53" spans="2:61" outlineLevel="1" x14ac:dyDescent="0.2">
      <c r="B53" s="122">
        <v>45</v>
      </c>
      <c r="C53" s="125" t="s">
        <v>196</v>
      </c>
      <c r="D53" s="106" t="s">
        <v>233</v>
      </c>
      <c r="E53" s="110" t="s">
        <v>153</v>
      </c>
      <c r="F53" s="93">
        <v>9</v>
      </c>
      <c r="G53" s="316"/>
      <c r="H53" s="317"/>
      <c r="I53" s="96">
        <v>1</v>
      </c>
      <c r="J53" s="97">
        <f t="shared" si="6"/>
        <v>9</v>
      </c>
      <c r="K53" s="96">
        <v>0</v>
      </c>
      <c r="L53" s="97">
        <f t="shared" si="7"/>
        <v>0</v>
      </c>
      <c r="M53" s="97">
        <v>20</v>
      </c>
      <c r="N53" s="97">
        <f t="shared" si="8"/>
        <v>0</v>
      </c>
      <c r="O53" s="97">
        <v>0</v>
      </c>
      <c r="P53" s="97">
        <f t="shared" si="9"/>
        <v>0</v>
      </c>
      <c r="Q53" s="97">
        <v>0</v>
      </c>
      <c r="R53" s="97">
        <f t="shared" si="10"/>
        <v>0</v>
      </c>
      <c r="S53" s="97"/>
      <c r="T53" s="97"/>
      <c r="U53" s="98">
        <v>0</v>
      </c>
      <c r="V53" s="97">
        <f t="shared" si="11"/>
        <v>0</v>
      </c>
      <c r="W53" s="88"/>
      <c r="X53" s="88"/>
      <c r="Y53" s="88"/>
      <c r="Z53" s="88"/>
      <c r="AA53" s="88"/>
      <c r="AB53" s="88"/>
      <c r="AC53" s="88"/>
      <c r="AD53" s="88"/>
      <c r="AE53" s="88"/>
      <c r="AF53" s="88" t="s">
        <v>127</v>
      </c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</row>
    <row r="54" spans="2:61" outlineLevel="1" x14ac:dyDescent="0.2">
      <c r="B54" s="122">
        <v>46</v>
      </c>
      <c r="C54" s="125" t="s">
        <v>196</v>
      </c>
      <c r="D54" s="106" t="s">
        <v>234</v>
      </c>
      <c r="E54" s="110" t="s">
        <v>161</v>
      </c>
      <c r="F54" s="93">
        <v>16</v>
      </c>
      <c r="G54" s="316"/>
      <c r="H54" s="317"/>
      <c r="I54" s="96">
        <v>3</v>
      </c>
      <c r="J54" s="97">
        <f t="shared" si="6"/>
        <v>48</v>
      </c>
      <c r="K54" s="96">
        <v>0</v>
      </c>
      <c r="L54" s="97">
        <f t="shared" si="7"/>
        <v>0</v>
      </c>
      <c r="M54" s="97">
        <v>20</v>
      </c>
      <c r="N54" s="97">
        <f t="shared" si="8"/>
        <v>0</v>
      </c>
      <c r="O54" s="97">
        <v>0</v>
      </c>
      <c r="P54" s="97">
        <f t="shared" si="9"/>
        <v>0</v>
      </c>
      <c r="Q54" s="97">
        <v>0</v>
      </c>
      <c r="R54" s="97">
        <f t="shared" si="10"/>
        <v>0</v>
      </c>
      <c r="S54" s="97"/>
      <c r="T54" s="97"/>
      <c r="U54" s="98">
        <v>0</v>
      </c>
      <c r="V54" s="97">
        <f t="shared" si="11"/>
        <v>0</v>
      </c>
      <c r="W54" s="88"/>
      <c r="X54" s="88"/>
      <c r="Y54" s="88"/>
      <c r="Z54" s="88"/>
      <c r="AA54" s="88"/>
      <c r="AB54" s="88"/>
      <c r="AC54" s="88"/>
      <c r="AD54" s="88"/>
      <c r="AE54" s="88"/>
      <c r="AF54" s="88" t="s">
        <v>127</v>
      </c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</row>
    <row r="55" spans="2:61" outlineLevel="1" x14ac:dyDescent="0.2">
      <c r="B55" s="122">
        <v>47</v>
      </c>
      <c r="C55" s="125" t="s">
        <v>196</v>
      </c>
      <c r="D55" s="106" t="s">
        <v>234</v>
      </c>
      <c r="E55" s="110" t="s">
        <v>161</v>
      </c>
      <c r="F55" s="93">
        <v>16</v>
      </c>
      <c r="G55" s="316"/>
      <c r="H55" s="317"/>
      <c r="I55" s="96">
        <v>1</v>
      </c>
      <c r="J55" s="97">
        <f t="shared" si="6"/>
        <v>16</v>
      </c>
      <c r="K55" s="96">
        <v>0</v>
      </c>
      <c r="L55" s="97">
        <f t="shared" si="7"/>
        <v>0</v>
      </c>
      <c r="M55" s="97">
        <v>20</v>
      </c>
      <c r="N55" s="97">
        <f t="shared" si="8"/>
        <v>0</v>
      </c>
      <c r="O55" s="97">
        <v>0</v>
      </c>
      <c r="P55" s="97">
        <f t="shared" si="9"/>
        <v>0</v>
      </c>
      <c r="Q55" s="97">
        <v>0</v>
      </c>
      <c r="R55" s="97">
        <f t="shared" si="10"/>
        <v>0</v>
      </c>
      <c r="S55" s="97"/>
      <c r="T55" s="97"/>
      <c r="U55" s="98">
        <v>0</v>
      </c>
      <c r="V55" s="97">
        <f t="shared" si="11"/>
        <v>0</v>
      </c>
      <c r="W55" s="88"/>
      <c r="X55" s="88"/>
      <c r="Y55" s="88"/>
      <c r="Z55" s="88"/>
      <c r="AA55" s="88"/>
      <c r="AB55" s="88"/>
      <c r="AC55" s="88"/>
      <c r="AD55" s="88"/>
      <c r="AE55" s="88"/>
      <c r="AF55" s="88" t="s">
        <v>127</v>
      </c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</row>
    <row r="56" spans="2:61" outlineLevel="1" x14ac:dyDescent="0.2">
      <c r="B56" s="122">
        <v>48</v>
      </c>
      <c r="C56" s="125" t="s">
        <v>196</v>
      </c>
      <c r="D56" s="106" t="s">
        <v>235</v>
      </c>
      <c r="E56" s="110" t="s">
        <v>161</v>
      </c>
      <c r="F56" s="93">
        <v>1</v>
      </c>
      <c r="G56" s="316"/>
      <c r="H56" s="317"/>
      <c r="I56" s="96">
        <v>57.7</v>
      </c>
      <c r="J56" s="97">
        <f t="shared" si="6"/>
        <v>57.7</v>
      </c>
      <c r="K56" s="96">
        <v>0</v>
      </c>
      <c r="L56" s="97">
        <f t="shared" si="7"/>
        <v>0</v>
      </c>
      <c r="M56" s="97">
        <v>20</v>
      </c>
      <c r="N56" s="97">
        <f t="shared" si="8"/>
        <v>0</v>
      </c>
      <c r="O56" s="97">
        <v>0</v>
      </c>
      <c r="P56" s="97">
        <f t="shared" si="9"/>
        <v>0</v>
      </c>
      <c r="Q56" s="97">
        <v>0</v>
      </c>
      <c r="R56" s="97">
        <f t="shared" si="10"/>
        <v>0</v>
      </c>
      <c r="S56" s="97"/>
      <c r="T56" s="97"/>
      <c r="U56" s="98">
        <v>0</v>
      </c>
      <c r="V56" s="97">
        <f t="shared" si="11"/>
        <v>0</v>
      </c>
      <c r="W56" s="88"/>
      <c r="X56" s="88"/>
      <c r="Y56" s="88"/>
      <c r="Z56" s="88"/>
      <c r="AA56" s="88"/>
      <c r="AB56" s="88"/>
      <c r="AC56" s="88"/>
      <c r="AD56" s="88"/>
      <c r="AE56" s="88"/>
      <c r="AF56" s="88" t="s">
        <v>127</v>
      </c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</row>
    <row r="57" spans="2:61" outlineLevel="1" x14ac:dyDescent="0.2">
      <c r="B57" s="123">
        <v>49</v>
      </c>
      <c r="C57" s="126" t="s">
        <v>196</v>
      </c>
      <c r="D57" s="107" t="s">
        <v>236</v>
      </c>
      <c r="E57" s="111" t="s">
        <v>153</v>
      </c>
      <c r="F57" s="102">
        <v>28</v>
      </c>
      <c r="G57" s="316"/>
      <c r="H57" s="317"/>
      <c r="I57" s="96">
        <v>0.8</v>
      </c>
      <c r="J57" s="97">
        <f t="shared" si="6"/>
        <v>22.4</v>
      </c>
      <c r="K57" s="96">
        <v>0</v>
      </c>
      <c r="L57" s="97">
        <f t="shared" si="7"/>
        <v>0</v>
      </c>
      <c r="M57" s="97">
        <v>20</v>
      </c>
      <c r="N57" s="97">
        <f t="shared" si="8"/>
        <v>0</v>
      </c>
      <c r="O57" s="97">
        <v>0</v>
      </c>
      <c r="P57" s="97">
        <f t="shared" si="9"/>
        <v>0</v>
      </c>
      <c r="Q57" s="97">
        <v>0</v>
      </c>
      <c r="R57" s="97">
        <f t="shared" si="10"/>
        <v>0</v>
      </c>
      <c r="S57" s="97"/>
      <c r="T57" s="97"/>
      <c r="U57" s="98">
        <v>0</v>
      </c>
      <c r="V57" s="97">
        <f t="shared" si="11"/>
        <v>0</v>
      </c>
      <c r="W57" s="88"/>
      <c r="X57" s="88"/>
      <c r="Y57" s="88"/>
      <c r="Z57" s="88"/>
      <c r="AA57" s="88"/>
      <c r="AB57" s="88"/>
      <c r="AC57" s="88"/>
      <c r="AD57" s="88"/>
      <c r="AE57" s="88"/>
      <c r="AF57" s="88" t="s">
        <v>127</v>
      </c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</row>
    <row r="58" spans="2:61" outlineLevel="1" x14ac:dyDescent="0.2">
      <c r="B58" s="142">
        <v>50</v>
      </c>
      <c r="C58" s="143" t="s">
        <v>196</v>
      </c>
      <c r="D58" s="148" t="s">
        <v>236</v>
      </c>
      <c r="E58" s="149" t="s">
        <v>153</v>
      </c>
      <c r="F58" s="150">
        <v>28</v>
      </c>
      <c r="G58" s="316"/>
      <c r="H58" s="317"/>
      <c r="I58" s="96">
        <v>7.4</v>
      </c>
      <c r="J58" s="97">
        <f t="shared" si="6"/>
        <v>207.2</v>
      </c>
      <c r="K58" s="96">
        <v>0</v>
      </c>
      <c r="L58" s="97">
        <f t="shared" si="7"/>
        <v>0</v>
      </c>
      <c r="M58" s="97">
        <v>20</v>
      </c>
      <c r="N58" s="97">
        <f t="shared" si="8"/>
        <v>0</v>
      </c>
      <c r="O58" s="97">
        <v>0</v>
      </c>
      <c r="P58" s="97">
        <f t="shared" si="9"/>
        <v>0</v>
      </c>
      <c r="Q58" s="97">
        <v>0</v>
      </c>
      <c r="R58" s="97">
        <f t="shared" si="10"/>
        <v>0</v>
      </c>
      <c r="S58" s="97"/>
      <c r="T58" s="97"/>
      <c r="U58" s="98">
        <v>0</v>
      </c>
      <c r="V58" s="97">
        <f t="shared" si="11"/>
        <v>0</v>
      </c>
      <c r="W58" s="88"/>
      <c r="X58" s="88"/>
      <c r="Y58" s="88"/>
      <c r="Z58" s="88"/>
      <c r="AA58" s="88"/>
      <c r="AB58" s="88"/>
      <c r="AC58" s="88"/>
      <c r="AD58" s="88"/>
      <c r="AE58" s="88"/>
      <c r="AF58" s="88" t="s">
        <v>127</v>
      </c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</row>
    <row r="59" spans="2:61" outlineLevel="1" x14ac:dyDescent="0.2">
      <c r="B59" s="122">
        <v>51</v>
      </c>
      <c r="C59" s="125" t="s">
        <v>196</v>
      </c>
      <c r="D59" s="106" t="s">
        <v>237</v>
      </c>
      <c r="E59" s="110" t="s">
        <v>161</v>
      </c>
      <c r="F59" s="93">
        <v>18</v>
      </c>
      <c r="G59" s="316"/>
      <c r="H59" s="317"/>
      <c r="I59" s="96">
        <v>0.5</v>
      </c>
      <c r="J59" s="97">
        <f t="shared" si="6"/>
        <v>9</v>
      </c>
      <c r="K59" s="96">
        <v>0</v>
      </c>
      <c r="L59" s="97">
        <f t="shared" si="7"/>
        <v>0</v>
      </c>
      <c r="M59" s="97">
        <v>20</v>
      </c>
      <c r="N59" s="97">
        <f t="shared" si="8"/>
        <v>0</v>
      </c>
      <c r="O59" s="97">
        <v>0</v>
      </c>
      <c r="P59" s="97">
        <f t="shared" si="9"/>
        <v>0</v>
      </c>
      <c r="Q59" s="97">
        <v>0</v>
      </c>
      <c r="R59" s="97">
        <f t="shared" si="10"/>
        <v>0</v>
      </c>
      <c r="S59" s="97"/>
      <c r="T59" s="97"/>
      <c r="U59" s="98">
        <v>0</v>
      </c>
      <c r="V59" s="97">
        <f t="shared" si="11"/>
        <v>0</v>
      </c>
      <c r="W59" s="88"/>
      <c r="X59" s="88"/>
      <c r="Y59" s="88"/>
      <c r="Z59" s="88"/>
      <c r="AA59" s="88"/>
      <c r="AB59" s="88"/>
      <c r="AC59" s="88"/>
      <c r="AD59" s="88"/>
      <c r="AE59" s="88"/>
      <c r="AF59" s="88" t="s">
        <v>127</v>
      </c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</row>
    <row r="60" spans="2:61" outlineLevel="1" x14ac:dyDescent="0.2">
      <c r="B60" s="122">
        <v>52</v>
      </c>
      <c r="C60" s="125" t="s">
        <v>196</v>
      </c>
      <c r="D60" s="106" t="s">
        <v>238</v>
      </c>
      <c r="E60" s="110" t="s">
        <v>161</v>
      </c>
      <c r="F60" s="93">
        <v>6</v>
      </c>
      <c r="G60" s="316"/>
      <c r="H60" s="317"/>
      <c r="I60" s="96">
        <v>0.5</v>
      </c>
      <c r="J60" s="97">
        <f t="shared" si="6"/>
        <v>3</v>
      </c>
      <c r="K60" s="96">
        <v>0</v>
      </c>
      <c r="L60" s="97">
        <f t="shared" si="7"/>
        <v>0</v>
      </c>
      <c r="M60" s="97">
        <v>20</v>
      </c>
      <c r="N60" s="97">
        <f t="shared" si="8"/>
        <v>0</v>
      </c>
      <c r="O60" s="97">
        <v>0</v>
      </c>
      <c r="P60" s="97">
        <f t="shared" si="9"/>
        <v>0</v>
      </c>
      <c r="Q60" s="97">
        <v>0</v>
      </c>
      <c r="R60" s="97">
        <f t="shared" si="10"/>
        <v>0</v>
      </c>
      <c r="S60" s="97"/>
      <c r="T60" s="97"/>
      <c r="U60" s="98">
        <v>0</v>
      </c>
      <c r="V60" s="97">
        <f t="shared" si="11"/>
        <v>0</v>
      </c>
      <c r="W60" s="88"/>
      <c r="X60" s="88"/>
      <c r="Y60" s="88"/>
      <c r="Z60" s="88"/>
      <c r="AA60" s="88"/>
      <c r="AB60" s="88"/>
      <c r="AC60" s="88"/>
      <c r="AD60" s="88"/>
      <c r="AE60" s="88"/>
      <c r="AF60" s="88" t="s">
        <v>127</v>
      </c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</row>
    <row r="61" spans="2:61" outlineLevel="1" x14ac:dyDescent="0.2">
      <c r="B61" s="122">
        <v>53</v>
      </c>
      <c r="C61" s="125" t="s">
        <v>196</v>
      </c>
      <c r="D61" s="106" t="s">
        <v>239</v>
      </c>
      <c r="E61" s="110" t="s">
        <v>161</v>
      </c>
      <c r="F61" s="93">
        <v>4</v>
      </c>
      <c r="G61" s="316"/>
      <c r="H61" s="317"/>
      <c r="I61" s="96">
        <v>25.7</v>
      </c>
      <c r="J61" s="97">
        <f t="shared" si="6"/>
        <v>102.8</v>
      </c>
      <c r="K61" s="96">
        <v>0</v>
      </c>
      <c r="L61" s="97">
        <f t="shared" si="7"/>
        <v>0</v>
      </c>
      <c r="M61" s="97">
        <v>20</v>
      </c>
      <c r="N61" s="97">
        <f t="shared" si="8"/>
        <v>0</v>
      </c>
      <c r="O61" s="97">
        <v>0</v>
      </c>
      <c r="P61" s="97">
        <f t="shared" si="9"/>
        <v>0</v>
      </c>
      <c r="Q61" s="97">
        <v>0</v>
      </c>
      <c r="R61" s="97">
        <f t="shared" si="10"/>
        <v>0</v>
      </c>
      <c r="S61" s="97"/>
      <c r="T61" s="97"/>
      <c r="U61" s="98">
        <v>0</v>
      </c>
      <c r="V61" s="97">
        <f t="shared" si="11"/>
        <v>0</v>
      </c>
      <c r="W61" s="88"/>
      <c r="X61" s="88"/>
      <c r="Y61" s="88"/>
      <c r="Z61" s="88"/>
      <c r="AA61" s="88"/>
      <c r="AB61" s="88"/>
      <c r="AC61" s="88"/>
      <c r="AD61" s="88"/>
      <c r="AE61" s="88"/>
      <c r="AF61" s="88" t="s">
        <v>127</v>
      </c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</row>
    <row r="62" spans="2:61" outlineLevel="1" x14ac:dyDescent="0.2">
      <c r="B62" s="122">
        <v>54</v>
      </c>
      <c r="C62" s="125" t="s">
        <v>196</v>
      </c>
      <c r="D62" s="106" t="s">
        <v>240</v>
      </c>
      <c r="E62" s="110" t="s">
        <v>161</v>
      </c>
      <c r="F62" s="93">
        <v>4</v>
      </c>
      <c r="G62" s="316"/>
      <c r="H62" s="317"/>
      <c r="I62" s="96">
        <v>12.4</v>
      </c>
      <c r="J62" s="97">
        <f t="shared" si="6"/>
        <v>49.6</v>
      </c>
      <c r="K62" s="96">
        <v>0</v>
      </c>
      <c r="L62" s="97">
        <f t="shared" si="7"/>
        <v>0</v>
      </c>
      <c r="M62" s="97">
        <v>20</v>
      </c>
      <c r="N62" s="97">
        <f t="shared" si="8"/>
        <v>0</v>
      </c>
      <c r="O62" s="97">
        <v>0</v>
      </c>
      <c r="P62" s="97">
        <f t="shared" si="9"/>
        <v>0</v>
      </c>
      <c r="Q62" s="97">
        <v>0</v>
      </c>
      <c r="R62" s="97">
        <f t="shared" si="10"/>
        <v>0</v>
      </c>
      <c r="S62" s="97"/>
      <c r="T62" s="97"/>
      <c r="U62" s="98">
        <v>0</v>
      </c>
      <c r="V62" s="97">
        <f t="shared" si="11"/>
        <v>0</v>
      </c>
      <c r="W62" s="88"/>
      <c r="X62" s="88"/>
      <c r="Y62" s="88"/>
      <c r="Z62" s="88"/>
      <c r="AA62" s="88"/>
      <c r="AB62" s="88"/>
      <c r="AC62" s="88"/>
      <c r="AD62" s="88"/>
      <c r="AE62" s="88"/>
      <c r="AF62" s="88" t="s">
        <v>127</v>
      </c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</row>
    <row r="63" spans="2:61" outlineLevel="1" x14ac:dyDescent="0.2">
      <c r="B63" s="122">
        <v>55</v>
      </c>
      <c r="C63" s="125" t="s">
        <v>196</v>
      </c>
      <c r="D63" s="106" t="s">
        <v>241</v>
      </c>
      <c r="E63" s="110" t="s">
        <v>161</v>
      </c>
      <c r="F63" s="93">
        <v>8</v>
      </c>
      <c r="G63" s="316"/>
      <c r="H63" s="317"/>
      <c r="I63" s="96">
        <v>0.4</v>
      </c>
      <c r="J63" s="97">
        <f t="shared" si="6"/>
        <v>3.2</v>
      </c>
      <c r="K63" s="96">
        <v>0</v>
      </c>
      <c r="L63" s="97">
        <f t="shared" si="7"/>
        <v>0</v>
      </c>
      <c r="M63" s="97">
        <v>20</v>
      </c>
      <c r="N63" s="97">
        <f t="shared" si="8"/>
        <v>0</v>
      </c>
      <c r="O63" s="97">
        <v>0</v>
      </c>
      <c r="P63" s="97">
        <f t="shared" si="9"/>
        <v>0</v>
      </c>
      <c r="Q63" s="97">
        <v>0</v>
      </c>
      <c r="R63" s="97">
        <f t="shared" si="10"/>
        <v>0</v>
      </c>
      <c r="S63" s="97"/>
      <c r="T63" s="97"/>
      <c r="U63" s="98">
        <v>0</v>
      </c>
      <c r="V63" s="97">
        <f t="shared" si="11"/>
        <v>0</v>
      </c>
      <c r="W63" s="88"/>
      <c r="X63" s="88"/>
      <c r="Y63" s="88"/>
      <c r="Z63" s="88"/>
      <c r="AA63" s="88"/>
      <c r="AB63" s="88"/>
      <c r="AC63" s="88"/>
      <c r="AD63" s="88"/>
      <c r="AE63" s="88"/>
      <c r="AF63" s="88" t="s">
        <v>127</v>
      </c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</row>
    <row r="64" spans="2:61" outlineLevel="1" x14ac:dyDescent="0.2">
      <c r="B64" s="122">
        <v>56</v>
      </c>
      <c r="C64" s="125" t="s">
        <v>242</v>
      </c>
      <c r="D64" s="106" t="s">
        <v>243</v>
      </c>
      <c r="E64" s="110" t="s">
        <v>153</v>
      </c>
      <c r="F64" s="93">
        <v>5</v>
      </c>
      <c r="G64" s="316"/>
      <c r="H64" s="317"/>
      <c r="I64" s="96">
        <v>2.9</v>
      </c>
      <c r="J64" s="97">
        <f t="shared" si="6"/>
        <v>14.5</v>
      </c>
      <c r="K64" s="96">
        <v>0</v>
      </c>
      <c r="L64" s="97">
        <f t="shared" si="7"/>
        <v>0</v>
      </c>
      <c r="M64" s="97">
        <v>20</v>
      </c>
      <c r="N64" s="97">
        <f t="shared" si="8"/>
        <v>0</v>
      </c>
      <c r="O64" s="97">
        <v>0</v>
      </c>
      <c r="P64" s="97">
        <f t="shared" si="9"/>
        <v>0</v>
      </c>
      <c r="Q64" s="97">
        <v>0</v>
      </c>
      <c r="R64" s="97">
        <f t="shared" si="10"/>
        <v>0</v>
      </c>
      <c r="S64" s="97"/>
      <c r="T64" s="97"/>
      <c r="U64" s="98">
        <v>0</v>
      </c>
      <c r="V64" s="97">
        <f t="shared" si="11"/>
        <v>0</v>
      </c>
      <c r="W64" s="88"/>
      <c r="X64" s="88"/>
      <c r="Y64" s="88"/>
      <c r="Z64" s="88"/>
      <c r="AA64" s="88"/>
      <c r="AB64" s="88"/>
      <c r="AC64" s="88"/>
      <c r="AD64" s="88"/>
      <c r="AE64" s="88"/>
      <c r="AF64" s="88" t="s">
        <v>127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</row>
    <row r="65" spans="2:61" outlineLevel="1" x14ac:dyDescent="0.2">
      <c r="B65" s="122">
        <v>57</v>
      </c>
      <c r="C65" s="125" t="s">
        <v>244</v>
      </c>
      <c r="D65" s="106" t="s">
        <v>245</v>
      </c>
      <c r="E65" s="110" t="s">
        <v>153</v>
      </c>
      <c r="F65" s="93">
        <v>5</v>
      </c>
      <c r="G65" s="316"/>
      <c r="H65" s="317"/>
      <c r="I65" s="96">
        <v>3</v>
      </c>
      <c r="J65" s="97">
        <f t="shared" si="6"/>
        <v>15</v>
      </c>
      <c r="K65" s="96">
        <v>0</v>
      </c>
      <c r="L65" s="97">
        <f t="shared" si="7"/>
        <v>0</v>
      </c>
      <c r="M65" s="97">
        <v>20</v>
      </c>
      <c r="N65" s="97">
        <f t="shared" si="8"/>
        <v>0</v>
      </c>
      <c r="O65" s="97">
        <v>0</v>
      </c>
      <c r="P65" s="97">
        <f t="shared" si="9"/>
        <v>0</v>
      </c>
      <c r="Q65" s="97">
        <v>0</v>
      </c>
      <c r="R65" s="97">
        <f t="shared" si="10"/>
        <v>0</v>
      </c>
      <c r="S65" s="97"/>
      <c r="T65" s="97"/>
      <c r="U65" s="98">
        <v>0</v>
      </c>
      <c r="V65" s="97">
        <f t="shared" si="11"/>
        <v>0</v>
      </c>
      <c r="W65" s="88"/>
      <c r="X65" s="88"/>
      <c r="Y65" s="88"/>
      <c r="Z65" s="88"/>
      <c r="AA65" s="88"/>
      <c r="AB65" s="88"/>
      <c r="AC65" s="88"/>
      <c r="AD65" s="88"/>
      <c r="AE65" s="88"/>
      <c r="AF65" s="88" t="s">
        <v>127</v>
      </c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</row>
    <row r="66" spans="2:61" outlineLevel="1" x14ac:dyDescent="0.2">
      <c r="B66" s="122">
        <v>58</v>
      </c>
      <c r="C66" s="125" t="s">
        <v>246</v>
      </c>
      <c r="D66" s="106" t="s">
        <v>211</v>
      </c>
      <c r="E66" s="110" t="s">
        <v>161</v>
      </c>
      <c r="F66" s="93">
        <v>8</v>
      </c>
      <c r="G66" s="316"/>
      <c r="H66" s="317"/>
      <c r="I66" s="96">
        <v>1.2</v>
      </c>
      <c r="J66" s="97">
        <f t="shared" si="6"/>
        <v>9.6</v>
      </c>
      <c r="K66" s="96">
        <v>0</v>
      </c>
      <c r="L66" s="97">
        <f t="shared" si="7"/>
        <v>0</v>
      </c>
      <c r="M66" s="97">
        <v>20</v>
      </c>
      <c r="N66" s="97">
        <f t="shared" si="8"/>
        <v>0</v>
      </c>
      <c r="O66" s="97">
        <v>0</v>
      </c>
      <c r="P66" s="97">
        <f t="shared" si="9"/>
        <v>0</v>
      </c>
      <c r="Q66" s="97">
        <v>0</v>
      </c>
      <c r="R66" s="97">
        <f t="shared" si="10"/>
        <v>0</v>
      </c>
      <c r="S66" s="97"/>
      <c r="T66" s="97"/>
      <c r="U66" s="98">
        <v>0</v>
      </c>
      <c r="V66" s="97">
        <f t="shared" si="11"/>
        <v>0</v>
      </c>
      <c r="W66" s="88"/>
      <c r="X66" s="88"/>
      <c r="Y66" s="88"/>
      <c r="Z66" s="88"/>
      <c r="AA66" s="88"/>
      <c r="AB66" s="88"/>
      <c r="AC66" s="88"/>
      <c r="AD66" s="88"/>
      <c r="AE66" s="88"/>
      <c r="AF66" s="88" t="s">
        <v>127</v>
      </c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</row>
    <row r="67" spans="2:61" x14ac:dyDescent="0.2">
      <c r="B67" s="279" t="s">
        <v>85</v>
      </c>
      <c r="C67" s="287">
        <v>2</v>
      </c>
      <c r="D67" s="288" t="s">
        <v>267</v>
      </c>
      <c r="E67" s="318"/>
      <c r="F67" s="290"/>
      <c r="G67" s="291"/>
      <c r="H67" s="320"/>
      <c r="I67" s="99"/>
      <c r="J67" s="99">
        <f>SUM(J68:J77)</f>
        <v>179.79999999999998</v>
      </c>
      <c r="K67" s="99"/>
      <c r="L67" s="99">
        <f>SUM(L68:L77)</f>
        <v>0</v>
      </c>
      <c r="M67" s="99"/>
      <c r="N67" s="99">
        <f>SUM(N68:N77)</f>
        <v>0</v>
      </c>
      <c r="O67" s="99"/>
      <c r="P67" s="99">
        <f>SUM(P68:P77)</f>
        <v>0</v>
      </c>
      <c r="Q67" s="99"/>
      <c r="R67" s="99">
        <f>SUM(R68:R77)</f>
        <v>0</v>
      </c>
      <c r="S67" s="99"/>
      <c r="T67" s="99"/>
      <c r="U67" s="100"/>
      <c r="V67" s="99">
        <f>SUM(V68:V77)</f>
        <v>0</v>
      </c>
      <c r="Z67" s="267"/>
      <c r="AF67" t="s">
        <v>86</v>
      </c>
    </row>
    <row r="68" spans="2:61" ht="22.5" outlineLevel="1" x14ac:dyDescent="0.2">
      <c r="B68" s="122">
        <v>59</v>
      </c>
      <c r="C68" s="125" t="s">
        <v>46</v>
      </c>
      <c r="D68" s="106" t="s">
        <v>247</v>
      </c>
      <c r="E68" s="110" t="s">
        <v>116</v>
      </c>
      <c r="F68" s="93">
        <v>1</v>
      </c>
      <c r="G68" s="316"/>
      <c r="H68" s="317"/>
      <c r="I68" s="96">
        <v>60.9</v>
      </c>
      <c r="J68" s="97">
        <f t="shared" ref="J68:J77" si="12">ROUND(F68*I68,2)</f>
        <v>60.9</v>
      </c>
      <c r="K68" s="96">
        <v>0</v>
      </c>
      <c r="L68" s="97">
        <f t="shared" ref="L68:L77" si="13">ROUND(F68*K68,2)</f>
        <v>0</v>
      </c>
      <c r="M68" s="97">
        <v>20</v>
      </c>
      <c r="N68" s="97">
        <f t="shared" ref="N68:N77" si="14">H68*(1+M68/100)</f>
        <v>0</v>
      </c>
      <c r="O68" s="97">
        <v>0</v>
      </c>
      <c r="P68" s="97">
        <f t="shared" ref="P68:P77" si="15">ROUND(F68*O68,2)</f>
        <v>0</v>
      </c>
      <c r="Q68" s="97">
        <v>0</v>
      </c>
      <c r="R68" s="97">
        <f t="shared" ref="R68:R77" si="16">ROUND(F68*Q68,2)</f>
        <v>0</v>
      </c>
      <c r="S68" s="97"/>
      <c r="T68" s="97"/>
      <c r="U68" s="98">
        <v>0</v>
      </c>
      <c r="V68" s="97">
        <f t="shared" ref="V68:V77" si="17">ROUND(F68*U68,2)</f>
        <v>0</v>
      </c>
      <c r="W68" s="88"/>
      <c r="X68" s="88"/>
      <c r="Y68" s="88"/>
      <c r="Z68" s="88"/>
      <c r="AA68" s="88"/>
      <c r="AB68" s="88"/>
      <c r="AC68" s="88"/>
      <c r="AD68" s="88"/>
      <c r="AE68" s="88"/>
      <c r="AF68" s="88" t="s">
        <v>127</v>
      </c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</row>
    <row r="69" spans="2:61" outlineLevel="1" x14ac:dyDescent="0.2">
      <c r="B69" s="122">
        <v>60</v>
      </c>
      <c r="C69" s="125" t="s">
        <v>248</v>
      </c>
      <c r="D69" s="106" t="s">
        <v>249</v>
      </c>
      <c r="E69" s="110" t="s">
        <v>116</v>
      </c>
      <c r="F69" s="93">
        <v>3</v>
      </c>
      <c r="G69" s="316"/>
      <c r="H69" s="317"/>
      <c r="I69" s="96">
        <v>5.7</v>
      </c>
      <c r="J69" s="97">
        <f t="shared" si="12"/>
        <v>17.100000000000001</v>
      </c>
      <c r="K69" s="96">
        <v>0</v>
      </c>
      <c r="L69" s="97">
        <f t="shared" si="13"/>
        <v>0</v>
      </c>
      <c r="M69" s="97">
        <v>20</v>
      </c>
      <c r="N69" s="97">
        <f t="shared" si="14"/>
        <v>0</v>
      </c>
      <c r="O69" s="97">
        <v>0</v>
      </c>
      <c r="P69" s="97">
        <f t="shared" si="15"/>
        <v>0</v>
      </c>
      <c r="Q69" s="97">
        <v>0</v>
      </c>
      <c r="R69" s="97">
        <f t="shared" si="16"/>
        <v>0</v>
      </c>
      <c r="S69" s="97"/>
      <c r="T69" s="97"/>
      <c r="U69" s="98">
        <v>0</v>
      </c>
      <c r="V69" s="97">
        <f t="shared" si="17"/>
        <v>0</v>
      </c>
      <c r="W69" s="88"/>
      <c r="X69" s="88"/>
      <c r="Y69" s="88"/>
      <c r="Z69" s="88"/>
      <c r="AA69" s="88"/>
      <c r="AB69" s="88"/>
      <c r="AC69" s="88"/>
      <c r="AD69" s="88"/>
      <c r="AE69" s="88"/>
      <c r="AF69" s="88" t="s">
        <v>127</v>
      </c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</row>
    <row r="70" spans="2:61" outlineLevel="1" x14ac:dyDescent="0.2">
      <c r="B70" s="122">
        <v>61</v>
      </c>
      <c r="C70" s="125" t="s">
        <v>48</v>
      </c>
      <c r="D70" s="106" t="s">
        <v>250</v>
      </c>
      <c r="E70" s="110" t="s">
        <v>116</v>
      </c>
      <c r="F70" s="93">
        <v>3</v>
      </c>
      <c r="G70" s="316"/>
      <c r="H70" s="317"/>
      <c r="I70" s="96">
        <v>2</v>
      </c>
      <c r="J70" s="97">
        <f t="shared" si="12"/>
        <v>6</v>
      </c>
      <c r="K70" s="96">
        <v>0</v>
      </c>
      <c r="L70" s="97">
        <f t="shared" si="13"/>
        <v>0</v>
      </c>
      <c r="M70" s="97">
        <v>20</v>
      </c>
      <c r="N70" s="97">
        <f t="shared" si="14"/>
        <v>0</v>
      </c>
      <c r="O70" s="97">
        <v>0</v>
      </c>
      <c r="P70" s="97">
        <f t="shared" si="15"/>
        <v>0</v>
      </c>
      <c r="Q70" s="97">
        <v>0</v>
      </c>
      <c r="R70" s="97">
        <f t="shared" si="16"/>
        <v>0</v>
      </c>
      <c r="S70" s="97"/>
      <c r="T70" s="97"/>
      <c r="U70" s="98">
        <v>0</v>
      </c>
      <c r="V70" s="97">
        <f t="shared" si="17"/>
        <v>0</v>
      </c>
      <c r="W70" s="88"/>
      <c r="X70" s="88"/>
      <c r="Y70" s="88"/>
      <c r="Z70" s="88"/>
      <c r="AA70" s="88"/>
      <c r="AB70" s="88"/>
      <c r="AC70" s="88"/>
      <c r="AD70" s="88"/>
      <c r="AE70" s="88"/>
      <c r="AF70" s="88" t="s">
        <v>127</v>
      </c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</row>
    <row r="71" spans="2:61" outlineLevel="1" x14ac:dyDescent="0.2">
      <c r="B71" s="122">
        <v>62</v>
      </c>
      <c r="C71" s="125" t="s">
        <v>251</v>
      </c>
      <c r="D71" s="106" t="s">
        <v>252</v>
      </c>
      <c r="E71" s="110" t="s">
        <v>116</v>
      </c>
      <c r="F71" s="93">
        <v>2</v>
      </c>
      <c r="G71" s="316"/>
      <c r="H71" s="317"/>
      <c r="I71" s="96">
        <v>4.2</v>
      </c>
      <c r="J71" s="97">
        <f t="shared" si="12"/>
        <v>8.4</v>
      </c>
      <c r="K71" s="96">
        <v>0</v>
      </c>
      <c r="L71" s="97">
        <f t="shared" si="13"/>
        <v>0</v>
      </c>
      <c r="M71" s="97">
        <v>20</v>
      </c>
      <c r="N71" s="97">
        <f t="shared" si="14"/>
        <v>0</v>
      </c>
      <c r="O71" s="97">
        <v>0</v>
      </c>
      <c r="P71" s="97">
        <f t="shared" si="15"/>
        <v>0</v>
      </c>
      <c r="Q71" s="97">
        <v>0</v>
      </c>
      <c r="R71" s="97">
        <f t="shared" si="16"/>
        <v>0</v>
      </c>
      <c r="S71" s="97"/>
      <c r="T71" s="97"/>
      <c r="U71" s="98">
        <v>0</v>
      </c>
      <c r="V71" s="97">
        <f t="shared" si="17"/>
        <v>0</v>
      </c>
      <c r="W71" s="88"/>
      <c r="X71" s="88"/>
      <c r="Y71" s="88"/>
      <c r="Z71" s="88"/>
      <c r="AA71" s="88"/>
      <c r="AB71" s="88"/>
      <c r="AC71" s="88"/>
      <c r="AD71" s="88"/>
      <c r="AE71" s="88"/>
      <c r="AF71" s="88" t="s">
        <v>127</v>
      </c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</row>
    <row r="72" spans="2:61" outlineLevel="1" x14ac:dyDescent="0.2">
      <c r="B72" s="122">
        <v>63</v>
      </c>
      <c r="C72" s="125" t="s">
        <v>253</v>
      </c>
      <c r="D72" s="106" t="s">
        <v>254</v>
      </c>
      <c r="E72" s="110" t="s">
        <v>116</v>
      </c>
      <c r="F72" s="93">
        <v>8</v>
      </c>
      <c r="G72" s="316"/>
      <c r="H72" s="317"/>
      <c r="I72" s="96">
        <v>1.3</v>
      </c>
      <c r="J72" s="97">
        <f t="shared" si="12"/>
        <v>10.4</v>
      </c>
      <c r="K72" s="96">
        <v>0</v>
      </c>
      <c r="L72" s="97">
        <f t="shared" si="13"/>
        <v>0</v>
      </c>
      <c r="M72" s="97">
        <v>20</v>
      </c>
      <c r="N72" s="97">
        <f t="shared" si="14"/>
        <v>0</v>
      </c>
      <c r="O72" s="97">
        <v>0</v>
      </c>
      <c r="P72" s="97">
        <f t="shared" si="15"/>
        <v>0</v>
      </c>
      <c r="Q72" s="97">
        <v>0</v>
      </c>
      <c r="R72" s="97">
        <f t="shared" si="16"/>
        <v>0</v>
      </c>
      <c r="S72" s="97"/>
      <c r="T72" s="97"/>
      <c r="U72" s="98">
        <v>0</v>
      </c>
      <c r="V72" s="97">
        <f t="shared" si="17"/>
        <v>0</v>
      </c>
      <c r="W72" s="88"/>
      <c r="X72" s="88"/>
      <c r="Y72" s="88"/>
      <c r="Z72" s="88"/>
      <c r="AA72" s="88"/>
      <c r="AB72" s="88"/>
      <c r="AC72" s="88"/>
      <c r="AD72" s="88"/>
      <c r="AE72" s="88"/>
      <c r="AF72" s="88" t="s">
        <v>127</v>
      </c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</row>
    <row r="73" spans="2:61" outlineLevel="1" x14ac:dyDescent="0.2">
      <c r="B73" s="122">
        <v>64</v>
      </c>
      <c r="C73" s="125" t="s">
        <v>52</v>
      </c>
      <c r="D73" s="106" t="s">
        <v>255</v>
      </c>
      <c r="E73" s="110" t="s">
        <v>116</v>
      </c>
      <c r="F73" s="93">
        <v>2</v>
      </c>
      <c r="G73" s="316"/>
      <c r="H73" s="317"/>
      <c r="I73" s="96">
        <v>9.3000000000000007</v>
      </c>
      <c r="J73" s="97">
        <f t="shared" si="12"/>
        <v>18.600000000000001</v>
      </c>
      <c r="K73" s="96">
        <v>0</v>
      </c>
      <c r="L73" s="97">
        <f t="shared" si="13"/>
        <v>0</v>
      </c>
      <c r="M73" s="97">
        <v>20</v>
      </c>
      <c r="N73" s="97">
        <f t="shared" si="14"/>
        <v>0</v>
      </c>
      <c r="O73" s="97">
        <v>0</v>
      </c>
      <c r="P73" s="97">
        <f t="shared" si="15"/>
        <v>0</v>
      </c>
      <c r="Q73" s="97">
        <v>0</v>
      </c>
      <c r="R73" s="97">
        <f t="shared" si="16"/>
        <v>0</v>
      </c>
      <c r="S73" s="97"/>
      <c r="T73" s="97"/>
      <c r="U73" s="98">
        <v>0</v>
      </c>
      <c r="V73" s="97">
        <f t="shared" si="17"/>
        <v>0</v>
      </c>
      <c r="W73" s="88"/>
      <c r="X73" s="88"/>
      <c r="Y73" s="88"/>
      <c r="Z73" s="88"/>
      <c r="AA73" s="88"/>
      <c r="AB73" s="88"/>
      <c r="AC73" s="88"/>
      <c r="AD73" s="88"/>
      <c r="AE73" s="88"/>
      <c r="AF73" s="88" t="s">
        <v>127</v>
      </c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</row>
    <row r="74" spans="2:61" outlineLevel="1" x14ac:dyDescent="0.2">
      <c r="B74" s="122">
        <v>65</v>
      </c>
      <c r="C74" s="125" t="s">
        <v>256</v>
      </c>
      <c r="D74" s="106" t="s">
        <v>257</v>
      </c>
      <c r="E74" s="110" t="s">
        <v>116</v>
      </c>
      <c r="F74" s="93">
        <v>6</v>
      </c>
      <c r="G74" s="316"/>
      <c r="H74" s="317"/>
      <c r="I74" s="96">
        <v>2.7</v>
      </c>
      <c r="J74" s="97">
        <f t="shared" si="12"/>
        <v>16.2</v>
      </c>
      <c r="K74" s="96">
        <v>0</v>
      </c>
      <c r="L74" s="97">
        <f t="shared" si="13"/>
        <v>0</v>
      </c>
      <c r="M74" s="97">
        <v>20</v>
      </c>
      <c r="N74" s="97">
        <f t="shared" si="14"/>
        <v>0</v>
      </c>
      <c r="O74" s="97">
        <v>0</v>
      </c>
      <c r="P74" s="97">
        <f t="shared" si="15"/>
        <v>0</v>
      </c>
      <c r="Q74" s="97">
        <v>0</v>
      </c>
      <c r="R74" s="97">
        <f t="shared" si="16"/>
        <v>0</v>
      </c>
      <c r="S74" s="97"/>
      <c r="T74" s="97"/>
      <c r="U74" s="98">
        <v>0</v>
      </c>
      <c r="V74" s="97">
        <f t="shared" si="17"/>
        <v>0</v>
      </c>
      <c r="W74" s="88"/>
      <c r="X74" s="88"/>
      <c r="Y74" s="88"/>
      <c r="Z74" s="88"/>
      <c r="AA74" s="88"/>
      <c r="AB74" s="88"/>
      <c r="AC74" s="88"/>
      <c r="AD74" s="88"/>
      <c r="AE74" s="88"/>
      <c r="AF74" s="88" t="s">
        <v>127</v>
      </c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</row>
    <row r="75" spans="2:61" outlineLevel="1" x14ac:dyDescent="0.2">
      <c r="B75" s="122">
        <v>66</v>
      </c>
      <c r="C75" s="125" t="s">
        <v>258</v>
      </c>
      <c r="D75" s="106" t="s">
        <v>259</v>
      </c>
      <c r="E75" s="110" t="s">
        <v>116</v>
      </c>
      <c r="F75" s="93">
        <v>3</v>
      </c>
      <c r="G75" s="316"/>
      <c r="H75" s="317"/>
      <c r="I75" s="96">
        <v>2.9</v>
      </c>
      <c r="J75" s="97">
        <f t="shared" si="12"/>
        <v>8.6999999999999993</v>
      </c>
      <c r="K75" s="96">
        <v>0</v>
      </c>
      <c r="L75" s="97">
        <f t="shared" si="13"/>
        <v>0</v>
      </c>
      <c r="M75" s="97">
        <v>20</v>
      </c>
      <c r="N75" s="97">
        <f t="shared" si="14"/>
        <v>0</v>
      </c>
      <c r="O75" s="97">
        <v>0</v>
      </c>
      <c r="P75" s="97">
        <f t="shared" si="15"/>
        <v>0</v>
      </c>
      <c r="Q75" s="97">
        <v>0</v>
      </c>
      <c r="R75" s="97">
        <f t="shared" si="16"/>
        <v>0</v>
      </c>
      <c r="S75" s="97"/>
      <c r="T75" s="97"/>
      <c r="U75" s="98">
        <v>0</v>
      </c>
      <c r="V75" s="97">
        <f t="shared" si="17"/>
        <v>0</v>
      </c>
      <c r="W75" s="88"/>
      <c r="X75" s="88"/>
      <c r="Y75" s="88"/>
      <c r="Z75" s="88"/>
      <c r="AA75" s="88"/>
      <c r="AB75" s="88"/>
      <c r="AC75" s="88"/>
      <c r="AD75" s="88"/>
      <c r="AE75" s="88"/>
      <c r="AF75" s="88" t="s">
        <v>127</v>
      </c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</row>
    <row r="76" spans="2:61" outlineLevel="1" x14ac:dyDescent="0.2">
      <c r="B76" s="122">
        <v>67</v>
      </c>
      <c r="C76" s="125" t="s">
        <v>53</v>
      </c>
      <c r="D76" s="106" t="s">
        <v>260</v>
      </c>
      <c r="E76" s="110" t="s">
        <v>116</v>
      </c>
      <c r="F76" s="93">
        <v>1</v>
      </c>
      <c r="G76" s="316"/>
      <c r="H76" s="317"/>
      <c r="I76" s="96">
        <v>29.6</v>
      </c>
      <c r="J76" s="97">
        <f t="shared" si="12"/>
        <v>29.6</v>
      </c>
      <c r="K76" s="96">
        <v>0</v>
      </c>
      <c r="L76" s="97">
        <f t="shared" si="13"/>
        <v>0</v>
      </c>
      <c r="M76" s="97">
        <v>20</v>
      </c>
      <c r="N76" s="97">
        <f t="shared" si="14"/>
        <v>0</v>
      </c>
      <c r="O76" s="97">
        <v>0</v>
      </c>
      <c r="P76" s="97">
        <f t="shared" si="15"/>
        <v>0</v>
      </c>
      <c r="Q76" s="97">
        <v>0</v>
      </c>
      <c r="R76" s="97">
        <f t="shared" si="16"/>
        <v>0</v>
      </c>
      <c r="S76" s="97"/>
      <c r="T76" s="97"/>
      <c r="U76" s="98">
        <v>0</v>
      </c>
      <c r="V76" s="97">
        <f t="shared" si="17"/>
        <v>0</v>
      </c>
      <c r="W76" s="88"/>
      <c r="X76" s="88"/>
      <c r="Y76" s="88"/>
      <c r="Z76" s="88"/>
      <c r="AA76" s="88"/>
      <c r="AB76" s="88"/>
      <c r="AC76" s="88"/>
      <c r="AD76" s="88"/>
      <c r="AE76" s="88"/>
      <c r="AF76" s="88" t="s">
        <v>127</v>
      </c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</row>
    <row r="77" spans="2:61" outlineLevel="1" x14ac:dyDescent="0.2">
      <c r="B77" s="123">
        <v>68</v>
      </c>
      <c r="C77" s="126" t="s">
        <v>261</v>
      </c>
      <c r="D77" s="107" t="s">
        <v>262</v>
      </c>
      <c r="E77" s="111" t="s">
        <v>116</v>
      </c>
      <c r="F77" s="102">
        <v>3</v>
      </c>
      <c r="G77" s="319"/>
      <c r="H77" s="315"/>
      <c r="I77" s="103">
        <v>1.3</v>
      </c>
      <c r="J77" s="104">
        <f t="shared" si="12"/>
        <v>3.9</v>
      </c>
      <c r="K77" s="103">
        <v>0</v>
      </c>
      <c r="L77" s="104">
        <f t="shared" si="13"/>
        <v>0</v>
      </c>
      <c r="M77" s="104">
        <v>20</v>
      </c>
      <c r="N77" s="104">
        <f t="shared" si="14"/>
        <v>0</v>
      </c>
      <c r="O77" s="104">
        <v>0</v>
      </c>
      <c r="P77" s="104">
        <f t="shared" si="15"/>
        <v>0</v>
      </c>
      <c r="Q77" s="104">
        <v>0</v>
      </c>
      <c r="R77" s="104">
        <f t="shared" si="16"/>
        <v>0</v>
      </c>
      <c r="S77" s="104"/>
      <c r="T77" s="104"/>
      <c r="U77" s="105">
        <v>0</v>
      </c>
      <c r="V77" s="104">
        <f t="shared" si="17"/>
        <v>0</v>
      </c>
      <c r="W77" s="88"/>
      <c r="X77" s="88"/>
      <c r="Y77" s="88"/>
      <c r="Z77" s="88"/>
      <c r="AA77" s="88"/>
      <c r="AB77" s="88"/>
      <c r="AC77" s="88"/>
      <c r="AD77" s="88"/>
      <c r="AE77" s="88"/>
      <c r="AF77" s="88" t="s">
        <v>127</v>
      </c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</row>
    <row r="78" spans="2:61" x14ac:dyDescent="0.2">
      <c r="C78" s="124" t="s">
        <v>193</v>
      </c>
      <c r="D78" s="108" t="s">
        <v>193</v>
      </c>
      <c r="E78" s="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AD78">
        <v>0</v>
      </c>
      <c r="AE78">
        <v>20</v>
      </c>
    </row>
    <row r="79" spans="2:61" x14ac:dyDescent="0.2">
      <c r="B79" s="279"/>
      <c r="C79" s="307" t="s">
        <v>29</v>
      </c>
      <c r="D79" s="308" t="s">
        <v>193</v>
      </c>
      <c r="E79" s="309"/>
      <c r="F79" s="310"/>
      <c r="G79" s="310"/>
      <c r="H79" s="32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Z79" s="267"/>
      <c r="AD79">
        <f>SUMIF(M8:M77,AD78,H8:H77)</f>
        <v>0</v>
      </c>
      <c r="AE79">
        <f>SUMIF(M8:M77,AE78,H8:H77)</f>
        <v>0</v>
      </c>
      <c r="AF79" t="s">
        <v>194</v>
      </c>
    </row>
    <row r="80" spans="2:61" x14ac:dyDescent="0.2">
      <c r="D80" s="109"/>
      <c r="E80" s="87"/>
      <c r="AF80" t="s">
        <v>195</v>
      </c>
    </row>
    <row r="81" spans="5:8" x14ac:dyDescent="0.2">
      <c r="E81" s="87"/>
    </row>
    <row r="82" spans="5:8" x14ac:dyDescent="0.2">
      <c r="E82" s="87"/>
    </row>
    <row r="83" spans="5:8" x14ac:dyDescent="0.2">
      <c r="E83" s="87"/>
    </row>
    <row r="84" spans="5:8" x14ac:dyDescent="0.2">
      <c r="E84" s="87"/>
    </row>
    <row r="85" spans="5:8" x14ac:dyDescent="0.2">
      <c r="E85" s="87"/>
    </row>
    <row r="86" spans="5:8" x14ac:dyDescent="0.2">
      <c r="E86" s="87"/>
    </row>
    <row r="87" spans="5:8" x14ac:dyDescent="0.2">
      <c r="E87" s="87"/>
    </row>
    <row r="88" spans="5:8" x14ac:dyDescent="0.2">
      <c r="E88" s="87"/>
      <c r="H88" s="68"/>
    </row>
    <row r="89" spans="5:8" x14ac:dyDescent="0.2">
      <c r="E89" s="87"/>
    </row>
    <row r="90" spans="5:8" x14ac:dyDescent="0.2">
      <c r="E90" s="87"/>
    </row>
    <row r="91" spans="5:8" x14ac:dyDescent="0.2">
      <c r="E91" s="87"/>
    </row>
    <row r="92" spans="5:8" x14ac:dyDescent="0.2">
      <c r="E92" s="87"/>
    </row>
    <row r="93" spans="5:8" x14ac:dyDescent="0.2">
      <c r="E93" s="87"/>
    </row>
    <row r="94" spans="5:8" x14ac:dyDescent="0.2">
      <c r="E94" s="87"/>
    </row>
    <row r="95" spans="5:8" x14ac:dyDescent="0.2">
      <c r="E95" s="87"/>
    </row>
    <row r="96" spans="5:8" x14ac:dyDescent="0.2">
      <c r="E96" s="87"/>
    </row>
    <row r="97" spans="5:5" x14ac:dyDescent="0.2">
      <c r="E97" s="87"/>
    </row>
    <row r="98" spans="5:5" x14ac:dyDescent="0.2">
      <c r="E98" s="87"/>
    </row>
    <row r="99" spans="5:5" x14ac:dyDescent="0.2">
      <c r="E99" s="87"/>
    </row>
    <row r="100" spans="5:5" x14ac:dyDescent="0.2">
      <c r="E100" s="87"/>
    </row>
    <row r="101" spans="5:5" x14ac:dyDescent="0.2">
      <c r="E101" s="87"/>
    </row>
    <row r="102" spans="5:5" x14ac:dyDescent="0.2">
      <c r="E102" s="87"/>
    </row>
    <row r="103" spans="5:5" x14ac:dyDescent="0.2">
      <c r="E103" s="87"/>
    </row>
    <row r="104" spans="5:5" x14ac:dyDescent="0.2">
      <c r="E104" s="87"/>
    </row>
    <row r="105" spans="5:5" x14ac:dyDescent="0.2">
      <c r="E105" s="87"/>
    </row>
    <row r="106" spans="5:5" x14ac:dyDescent="0.2">
      <c r="E106" s="87"/>
    </row>
    <row r="107" spans="5:5" x14ac:dyDescent="0.2">
      <c r="E107" s="87"/>
    </row>
    <row r="108" spans="5:5" x14ac:dyDescent="0.2">
      <c r="E108" s="87"/>
    </row>
    <row r="109" spans="5:5" x14ac:dyDescent="0.2">
      <c r="E109" s="87"/>
    </row>
    <row r="110" spans="5:5" x14ac:dyDescent="0.2">
      <c r="E110" s="87"/>
    </row>
    <row r="111" spans="5:5" x14ac:dyDescent="0.2">
      <c r="E111" s="87"/>
    </row>
    <row r="112" spans="5:5" x14ac:dyDescent="0.2">
      <c r="E112" s="87"/>
    </row>
    <row r="113" spans="5:5" x14ac:dyDescent="0.2">
      <c r="E113" s="87"/>
    </row>
    <row r="114" spans="5:5" x14ac:dyDescent="0.2">
      <c r="E114" s="87"/>
    </row>
    <row r="115" spans="5:5" x14ac:dyDescent="0.2">
      <c r="E115" s="87"/>
    </row>
    <row r="116" spans="5:5" x14ac:dyDescent="0.2">
      <c r="E116" s="87"/>
    </row>
    <row r="117" spans="5:5" x14ac:dyDescent="0.2">
      <c r="E117" s="87"/>
    </row>
    <row r="118" spans="5:5" x14ac:dyDescent="0.2">
      <c r="E118" s="87"/>
    </row>
    <row r="119" spans="5:5" x14ac:dyDescent="0.2">
      <c r="E119" s="87"/>
    </row>
    <row r="120" spans="5:5" x14ac:dyDescent="0.2">
      <c r="E120" s="87"/>
    </row>
    <row r="121" spans="5:5" x14ac:dyDescent="0.2">
      <c r="E121" s="87"/>
    </row>
    <row r="122" spans="5:5" x14ac:dyDescent="0.2">
      <c r="E122" s="87"/>
    </row>
    <row r="123" spans="5:5" x14ac:dyDescent="0.2">
      <c r="E123" s="87"/>
    </row>
    <row r="124" spans="5:5" x14ac:dyDescent="0.2">
      <c r="E124" s="87"/>
    </row>
    <row r="125" spans="5:5" x14ac:dyDescent="0.2">
      <c r="E125" s="87"/>
    </row>
    <row r="126" spans="5:5" x14ac:dyDescent="0.2">
      <c r="E126" s="87"/>
    </row>
    <row r="127" spans="5:5" x14ac:dyDescent="0.2">
      <c r="E127" s="87"/>
    </row>
    <row r="128" spans="5:5" x14ac:dyDescent="0.2">
      <c r="E128" s="87"/>
    </row>
    <row r="129" spans="5:5" x14ac:dyDescent="0.2">
      <c r="E129" s="87"/>
    </row>
    <row r="130" spans="5:5" x14ac:dyDescent="0.2">
      <c r="E130" s="87"/>
    </row>
    <row r="131" spans="5:5" x14ac:dyDescent="0.2">
      <c r="E131" s="87"/>
    </row>
    <row r="132" spans="5:5" x14ac:dyDescent="0.2">
      <c r="E132" s="87"/>
    </row>
    <row r="133" spans="5:5" x14ac:dyDescent="0.2">
      <c r="E133" s="87"/>
    </row>
    <row r="134" spans="5:5" x14ac:dyDescent="0.2">
      <c r="E134" s="87"/>
    </row>
    <row r="135" spans="5:5" x14ac:dyDescent="0.2">
      <c r="E135" s="87"/>
    </row>
    <row r="136" spans="5:5" x14ac:dyDescent="0.2">
      <c r="E136" s="87"/>
    </row>
    <row r="137" spans="5:5" x14ac:dyDescent="0.2">
      <c r="E137" s="87"/>
    </row>
    <row r="138" spans="5:5" x14ac:dyDescent="0.2">
      <c r="E138" s="87"/>
    </row>
    <row r="139" spans="5:5" x14ac:dyDescent="0.2">
      <c r="E139" s="87"/>
    </row>
    <row r="140" spans="5:5" x14ac:dyDescent="0.2">
      <c r="E140" s="87"/>
    </row>
    <row r="141" spans="5:5" x14ac:dyDescent="0.2">
      <c r="E141" s="87"/>
    </row>
    <row r="142" spans="5:5" x14ac:dyDescent="0.2">
      <c r="E142" s="87"/>
    </row>
    <row r="143" spans="5:5" x14ac:dyDescent="0.2">
      <c r="E143" s="87"/>
    </row>
    <row r="144" spans="5:5" x14ac:dyDescent="0.2">
      <c r="E144" s="87"/>
    </row>
    <row r="145" spans="5:5" x14ac:dyDescent="0.2">
      <c r="E145" s="87"/>
    </row>
    <row r="146" spans="5:5" x14ac:dyDescent="0.2">
      <c r="E146" s="87"/>
    </row>
    <row r="147" spans="5:5" x14ac:dyDescent="0.2">
      <c r="E147" s="87"/>
    </row>
    <row r="148" spans="5:5" x14ac:dyDescent="0.2">
      <c r="E148" s="87"/>
    </row>
    <row r="149" spans="5:5" x14ac:dyDescent="0.2">
      <c r="E149" s="87"/>
    </row>
    <row r="150" spans="5:5" x14ac:dyDescent="0.2">
      <c r="E150" s="87"/>
    </row>
    <row r="151" spans="5:5" x14ac:dyDescent="0.2">
      <c r="E151" s="87"/>
    </row>
    <row r="152" spans="5:5" x14ac:dyDescent="0.2">
      <c r="E152" s="87"/>
    </row>
    <row r="153" spans="5:5" x14ac:dyDescent="0.2">
      <c r="E153" s="87"/>
    </row>
    <row r="154" spans="5:5" x14ac:dyDescent="0.2">
      <c r="E154" s="87"/>
    </row>
    <row r="155" spans="5:5" x14ac:dyDescent="0.2">
      <c r="E155" s="87"/>
    </row>
    <row r="156" spans="5:5" x14ac:dyDescent="0.2">
      <c r="E156" s="87"/>
    </row>
    <row r="157" spans="5:5" x14ac:dyDescent="0.2">
      <c r="E157" s="87"/>
    </row>
    <row r="158" spans="5:5" x14ac:dyDescent="0.2">
      <c r="E158" s="87"/>
    </row>
    <row r="159" spans="5:5" x14ac:dyDescent="0.2">
      <c r="E159" s="87"/>
    </row>
    <row r="160" spans="5:5" x14ac:dyDescent="0.2">
      <c r="E160" s="87"/>
    </row>
    <row r="161" spans="5:5" x14ac:dyDescent="0.2">
      <c r="E161" s="87"/>
    </row>
    <row r="162" spans="5:5" x14ac:dyDescent="0.2">
      <c r="E162" s="87"/>
    </row>
    <row r="163" spans="5:5" x14ac:dyDescent="0.2">
      <c r="E163" s="87"/>
    </row>
    <row r="164" spans="5:5" x14ac:dyDescent="0.2">
      <c r="E164" s="87"/>
    </row>
    <row r="165" spans="5:5" x14ac:dyDescent="0.2">
      <c r="E165" s="87"/>
    </row>
    <row r="166" spans="5:5" x14ac:dyDescent="0.2">
      <c r="E166" s="87"/>
    </row>
    <row r="167" spans="5:5" x14ac:dyDescent="0.2">
      <c r="E167" s="87"/>
    </row>
    <row r="168" spans="5:5" x14ac:dyDescent="0.2">
      <c r="E168" s="87"/>
    </row>
    <row r="169" spans="5:5" x14ac:dyDescent="0.2">
      <c r="E169" s="87"/>
    </row>
    <row r="170" spans="5:5" x14ac:dyDescent="0.2">
      <c r="E170" s="87"/>
    </row>
    <row r="171" spans="5:5" x14ac:dyDescent="0.2">
      <c r="E171" s="87"/>
    </row>
    <row r="172" spans="5:5" x14ac:dyDescent="0.2">
      <c r="E172" s="87"/>
    </row>
    <row r="173" spans="5:5" x14ac:dyDescent="0.2">
      <c r="E173" s="87"/>
    </row>
    <row r="174" spans="5:5" x14ac:dyDescent="0.2">
      <c r="E174" s="87"/>
    </row>
    <row r="175" spans="5:5" x14ac:dyDescent="0.2">
      <c r="E175" s="87"/>
    </row>
    <row r="176" spans="5:5" x14ac:dyDescent="0.2">
      <c r="E176" s="87"/>
    </row>
    <row r="177" spans="5:5" x14ac:dyDescent="0.2">
      <c r="E177" s="87"/>
    </row>
    <row r="178" spans="5:5" x14ac:dyDescent="0.2">
      <c r="E178" s="87"/>
    </row>
    <row r="179" spans="5:5" x14ac:dyDescent="0.2">
      <c r="E179" s="87"/>
    </row>
    <row r="180" spans="5:5" x14ac:dyDescent="0.2">
      <c r="E180" s="87"/>
    </row>
    <row r="181" spans="5:5" x14ac:dyDescent="0.2">
      <c r="E181" s="87"/>
    </row>
    <row r="182" spans="5:5" x14ac:dyDescent="0.2">
      <c r="E182" s="87"/>
    </row>
    <row r="183" spans="5:5" x14ac:dyDescent="0.2">
      <c r="E183" s="87"/>
    </row>
    <row r="184" spans="5:5" x14ac:dyDescent="0.2">
      <c r="E184" s="87"/>
    </row>
    <row r="185" spans="5:5" x14ac:dyDescent="0.2">
      <c r="E185" s="87"/>
    </row>
    <row r="186" spans="5:5" x14ac:dyDescent="0.2">
      <c r="E186" s="87"/>
    </row>
    <row r="187" spans="5:5" x14ac:dyDescent="0.2">
      <c r="E187" s="87"/>
    </row>
    <row r="188" spans="5:5" x14ac:dyDescent="0.2">
      <c r="E188" s="87"/>
    </row>
    <row r="189" spans="5:5" x14ac:dyDescent="0.2">
      <c r="E189" s="87"/>
    </row>
    <row r="190" spans="5:5" x14ac:dyDescent="0.2">
      <c r="E190" s="87"/>
    </row>
    <row r="191" spans="5:5" x14ac:dyDescent="0.2">
      <c r="E191" s="87"/>
    </row>
    <row r="192" spans="5:5" x14ac:dyDescent="0.2">
      <c r="E192" s="87"/>
    </row>
    <row r="193" spans="5:5" x14ac:dyDescent="0.2">
      <c r="E193" s="87"/>
    </row>
    <row r="194" spans="5:5" x14ac:dyDescent="0.2">
      <c r="E194" s="87"/>
    </row>
    <row r="195" spans="5:5" x14ac:dyDescent="0.2">
      <c r="E195" s="87"/>
    </row>
    <row r="196" spans="5:5" x14ac:dyDescent="0.2">
      <c r="E196" s="87"/>
    </row>
    <row r="197" spans="5:5" x14ac:dyDescent="0.2">
      <c r="E197" s="87"/>
    </row>
    <row r="198" spans="5:5" x14ac:dyDescent="0.2">
      <c r="E198" s="87"/>
    </row>
    <row r="199" spans="5:5" x14ac:dyDescent="0.2">
      <c r="E199" s="87"/>
    </row>
    <row r="200" spans="5:5" x14ac:dyDescent="0.2">
      <c r="E200" s="87"/>
    </row>
    <row r="201" spans="5:5" x14ac:dyDescent="0.2">
      <c r="E201" s="87"/>
    </row>
    <row r="202" spans="5:5" x14ac:dyDescent="0.2">
      <c r="E202" s="87"/>
    </row>
    <row r="203" spans="5:5" x14ac:dyDescent="0.2">
      <c r="E203" s="87"/>
    </row>
    <row r="204" spans="5:5" x14ac:dyDescent="0.2">
      <c r="E204" s="87"/>
    </row>
    <row r="205" spans="5:5" x14ac:dyDescent="0.2">
      <c r="E205" s="87"/>
    </row>
    <row r="206" spans="5:5" x14ac:dyDescent="0.2">
      <c r="E206" s="87"/>
    </row>
    <row r="207" spans="5:5" x14ac:dyDescent="0.2">
      <c r="E207" s="87"/>
    </row>
    <row r="208" spans="5:5" x14ac:dyDescent="0.2">
      <c r="E208" s="87"/>
    </row>
    <row r="209" spans="5:5" x14ac:dyDescent="0.2">
      <c r="E209" s="87"/>
    </row>
    <row r="210" spans="5:5" x14ac:dyDescent="0.2">
      <c r="E210" s="87"/>
    </row>
    <row r="211" spans="5:5" x14ac:dyDescent="0.2">
      <c r="E211" s="87"/>
    </row>
    <row r="212" spans="5:5" x14ac:dyDescent="0.2">
      <c r="E212" s="87"/>
    </row>
    <row r="213" spans="5:5" x14ac:dyDescent="0.2">
      <c r="E213" s="87"/>
    </row>
    <row r="214" spans="5:5" x14ac:dyDescent="0.2">
      <c r="E214" s="87"/>
    </row>
    <row r="215" spans="5:5" x14ac:dyDescent="0.2">
      <c r="E215" s="87"/>
    </row>
    <row r="216" spans="5:5" x14ac:dyDescent="0.2">
      <c r="E216" s="87"/>
    </row>
    <row r="217" spans="5:5" x14ac:dyDescent="0.2">
      <c r="E217" s="87"/>
    </row>
    <row r="218" spans="5:5" x14ac:dyDescent="0.2">
      <c r="E218" s="87"/>
    </row>
    <row r="219" spans="5:5" x14ac:dyDescent="0.2">
      <c r="E219" s="87"/>
    </row>
    <row r="220" spans="5:5" x14ac:dyDescent="0.2">
      <c r="E220" s="87"/>
    </row>
    <row r="221" spans="5:5" x14ac:dyDescent="0.2">
      <c r="E221" s="87"/>
    </row>
    <row r="222" spans="5:5" x14ac:dyDescent="0.2">
      <c r="E222" s="87"/>
    </row>
    <row r="223" spans="5:5" x14ac:dyDescent="0.2">
      <c r="E223" s="87"/>
    </row>
    <row r="224" spans="5:5" x14ac:dyDescent="0.2">
      <c r="E224" s="87"/>
    </row>
    <row r="225" spans="5:5" x14ac:dyDescent="0.2">
      <c r="E225" s="87"/>
    </row>
    <row r="226" spans="5:5" x14ac:dyDescent="0.2">
      <c r="E226" s="87"/>
    </row>
    <row r="227" spans="5:5" x14ac:dyDescent="0.2">
      <c r="E227" s="87"/>
    </row>
    <row r="228" spans="5:5" x14ac:dyDescent="0.2">
      <c r="E228" s="87"/>
    </row>
    <row r="229" spans="5:5" x14ac:dyDescent="0.2">
      <c r="E229" s="87"/>
    </row>
    <row r="230" spans="5:5" x14ac:dyDescent="0.2">
      <c r="E230" s="87"/>
    </row>
    <row r="231" spans="5:5" x14ac:dyDescent="0.2">
      <c r="E231" s="87"/>
    </row>
    <row r="232" spans="5:5" x14ac:dyDescent="0.2">
      <c r="E232" s="87"/>
    </row>
    <row r="233" spans="5:5" x14ac:dyDescent="0.2">
      <c r="E233" s="87"/>
    </row>
    <row r="234" spans="5:5" x14ac:dyDescent="0.2">
      <c r="E234" s="87"/>
    </row>
    <row r="235" spans="5:5" x14ac:dyDescent="0.2">
      <c r="E235" s="87"/>
    </row>
    <row r="236" spans="5:5" x14ac:dyDescent="0.2">
      <c r="E236" s="87"/>
    </row>
    <row r="237" spans="5:5" x14ac:dyDescent="0.2">
      <c r="E237" s="87"/>
    </row>
    <row r="238" spans="5:5" x14ac:dyDescent="0.2">
      <c r="E238" s="87"/>
    </row>
    <row r="239" spans="5:5" x14ac:dyDescent="0.2">
      <c r="E239" s="87"/>
    </row>
    <row r="240" spans="5:5" x14ac:dyDescent="0.2">
      <c r="E240" s="87"/>
    </row>
    <row r="241" spans="5:5" x14ac:dyDescent="0.2">
      <c r="E241" s="87"/>
    </row>
    <row r="242" spans="5:5" x14ac:dyDescent="0.2">
      <c r="E242" s="87"/>
    </row>
    <row r="243" spans="5:5" x14ac:dyDescent="0.2">
      <c r="E243" s="87"/>
    </row>
    <row r="244" spans="5:5" x14ac:dyDescent="0.2">
      <c r="E244" s="87"/>
    </row>
    <row r="245" spans="5:5" x14ac:dyDescent="0.2">
      <c r="E245" s="87"/>
    </row>
    <row r="246" spans="5:5" x14ac:dyDescent="0.2">
      <c r="E246" s="87"/>
    </row>
    <row r="247" spans="5:5" x14ac:dyDescent="0.2">
      <c r="E247" s="87"/>
    </row>
    <row r="248" spans="5:5" x14ac:dyDescent="0.2">
      <c r="E248" s="87"/>
    </row>
    <row r="249" spans="5:5" x14ac:dyDescent="0.2">
      <c r="E249" s="87"/>
    </row>
    <row r="250" spans="5:5" x14ac:dyDescent="0.2">
      <c r="E250" s="87"/>
    </row>
    <row r="251" spans="5:5" x14ac:dyDescent="0.2">
      <c r="E251" s="87"/>
    </row>
    <row r="252" spans="5:5" x14ac:dyDescent="0.2">
      <c r="E252" s="87"/>
    </row>
    <row r="253" spans="5:5" x14ac:dyDescent="0.2">
      <c r="E253" s="87"/>
    </row>
    <row r="254" spans="5:5" x14ac:dyDescent="0.2">
      <c r="E254" s="87"/>
    </row>
    <row r="255" spans="5:5" x14ac:dyDescent="0.2">
      <c r="E255" s="87"/>
    </row>
    <row r="256" spans="5:5" x14ac:dyDescent="0.2">
      <c r="E256" s="87"/>
    </row>
    <row r="257" spans="5:5" x14ac:dyDescent="0.2">
      <c r="E257" s="87"/>
    </row>
    <row r="258" spans="5:5" x14ac:dyDescent="0.2">
      <c r="E258" s="87"/>
    </row>
    <row r="259" spans="5:5" x14ac:dyDescent="0.2">
      <c r="E259" s="87"/>
    </row>
    <row r="260" spans="5:5" x14ac:dyDescent="0.2">
      <c r="E260" s="87"/>
    </row>
    <row r="261" spans="5:5" x14ac:dyDescent="0.2">
      <c r="E261" s="87"/>
    </row>
    <row r="262" spans="5:5" x14ac:dyDescent="0.2">
      <c r="E262" s="87"/>
    </row>
    <row r="263" spans="5:5" x14ac:dyDescent="0.2">
      <c r="E263" s="87"/>
    </row>
    <row r="264" spans="5:5" x14ac:dyDescent="0.2">
      <c r="E264" s="87"/>
    </row>
    <row r="265" spans="5:5" x14ac:dyDescent="0.2">
      <c r="E265" s="87"/>
    </row>
    <row r="266" spans="5:5" x14ac:dyDescent="0.2">
      <c r="E266" s="87"/>
    </row>
    <row r="267" spans="5:5" x14ac:dyDescent="0.2">
      <c r="E267" s="87"/>
    </row>
    <row r="268" spans="5:5" x14ac:dyDescent="0.2">
      <c r="E268" s="87"/>
    </row>
    <row r="269" spans="5:5" x14ac:dyDescent="0.2">
      <c r="E269" s="87"/>
    </row>
    <row r="270" spans="5:5" x14ac:dyDescent="0.2">
      <c r="E270" s="87"/>
    </row>
    <row r="271" spans="5:5" x14ac:dyDescent="0.2">
      <c r="E271" s="87"/>
    </row>
    <row r="272" spans="5:5" x14ac:dyDescent="0.2">
      <c r="E272" s="87"/>
    </row>
    <row r="273" spans="5:5" x14ac:dyDescent="0.2">
      <c r="E273" s="87"/>
    </row>
    <row r="274" spans="5:5" x14ac:dyDescent="0.2">
      <c r="E274" s="87"/>
    </row>
    <row r="275" spans="5:5" x14ac:dyDescent="0.2">
      <c r="E275" s="87"/>
    </row>
    <row r="276" spans="5:5" x14ac:dyDescent="0.2">
      <c r="E276" s="87"/>
    </row>
    <row r="277" spans="5:5" x14ac:dyDescent="0.2">
      <c r="E277" s="87"/>
    </row>
    <row r="278" spans="5:5" x14ac:dyDescent="0.2">
      <c r="E278" s="87"/>
    </row>
    <row r="279" spans="5:5" x14ac:dyDescent="0.2">
      <c r="E279" s="87"/>
    </row>
    <row r="280" spans="5:5" x14ac:dyDescent="0.2">
      <c r="E280" s="87"/>
    </row>
    <row r="281" spans="5:5" x14ac:dyDescent="0.2">
      <c r="E281" s="87"/>
    </row>
    <row r="282" spans="5:5" x14ac:dyDescent="0.2">
      <c r="E282" s="87"/>
    </row>
    <row r="283" spans="5:5" x14ac:dyDescent="0.2">
      <c r="E283" s="87"/>
    </row>
    <row r="284" spans="5:5" x14ac:dyDescent="0.2">
      <c r="E284" s="87"/>
    </row>
    <row r="285" spans="5:5" x14ac:dyDescent="0.2">
      <c r="E285" s="87"/>
    </row>
    <row r="286" spans="5:5" x14ac:dyDescent="0.2">
      <c r="E286" s="87"/>
    </row>
    <row r="287" spans="5:5" x14ac:dyDescent="0.2">
      <c r="E287" s="87"/>
    </row>
    <row r="288" spans="5:5" x14ac:dyDescent="0.2">
      <c r="E288" s="87"/>
    </row>
    <row r="289" spans="5:5" x14ac:dyDescent="0.2">
      <c r="E289" s="87"/>
    </row>
    <row r="290" spans="5:5" x14ac:dyDescent="0.2">
      <c r="E290" s="87"/>
    </row>
    <row r="291" spans="5:5" x14ac:dyDescent="0.2">
      <c r="E291" s="87"/>
    </row>
    <row r="292" spans="5:5" x14ac:dyDescent="0.2">
      <c r="E292" s="87"/>
    </row>
    <row r="293" spans="5:5" x14ac:dyDescent="0.2">
      <c r="E293" s="87"/>
    </row>
    <row r="294" spans="5:5" x14ac:dyDescent="0.2">
      <c r="E294" s="87"/>
    </row>
    <row r="295" spans="5:5" x14ac:dyDescent="0.2">
      <c r="E295" s="87"/>
    </row>
    <row r="296" spans="5:5" x14ac:dyDescent="0.2">
      <c r="E296" s="87"/>
    </row>
    <row r="297" spans="5:5" x14ac:dyDescent="0.2">
      <c r="E297" s="87"/>
    </row>
    <row r="298" spans="5:5" x14ac:dyDescent="0.2">
      <c r="E298" s="87"/>
    </row>
    <row r="299" spans="5:5" x14ac:dyDescent="0.2">
      <c r="E299" s="87"/>
    </row>
    <row r="300" spans="5:5" x14ac:dyDescent="0.2">
      <c r="E300" s="87"/>
    </row>
    <row r="301" spans="5:5" x14ac:dyDescent="0.2">
      <c r="E301" s="87"/>
    </row>
    <row r="302" spans="5:5" x14ac:dyDescent="0.2">
      <c r="E302" s="87"/>
    </row>
    <row r="303" spans="5:5" x14ac:dyDescent="0.2">
      <c r="E303" s="87"/>
    </row>
    <row r="304" spans="5:5" x14ac:dyDescent="0.2">
      <c r="E304" s="87"/>
    </row>
    <row r="305" spans="5:5" x14ac:dyDescent="0.2">
      <c r="E305" s="87"/>
    </row>
    <row r="306" spans="5:5" x14ac:dyDescent="0.2">
      <c r="E306" s="87"/>
    </row>
    <row r="307" spans="5:5" x14ac:dyDescent="0.2">
      <c r="E307" s="87"/>
    </row>
    <row r="308" spans="5:5" x14ac:dyDescent="0.2">
      <c r="E308" s="87"/>
    </row>
    <row r="309" spans="5:5" x14ac:dyDescent="0.2">
      <c r="E309" s="87"/>
    </row>
    <row r="310" spans="5:5" x14ac:dyDescent="0.2">
      <c r="E310" s="87"/>
    </row>
    <row r="311" spans="5:5" x14ac:dyDescent="0.2">
      <c r="E311" s="87"/>
    </row>
    <row r="312" spans="5:5" x14ac:dyDescent="0.2">
      <c r="E312" s="87"/>
    </row>
    <row r="313" spans="5:5" x14ac:dyDescent="0.2">
      <c r="E313" s="87"/>
    </row>
    <row r="314" spans="5:5" x14ac:dyDescent="0.2">
      <c r="E314" s="87"/>
    </row>
    <row r="315" spans="5:5" x14ac:dyDescent="0.2">
      <c r="E315" s="87"/>
    </row>
    <row r="316" spans="5:5" x14ac:dyDescent="0.2">
      <c r="E316" s="87"/>
    </row>
    <row r="317" spans="5:5" x14ac:dyDescent="0.2">
      <c r="E317" s="87"/>
    </row>
    <row r="318" spans="5:5" x14ac:dyDescent="0.2">
      <c r="E318" s="87"/>
    </row>
    <row r="319" spans="5:5" x14ac:dyDescent="0.2">
      <c r="E319" s="87"/>
    </row>
    <row r="320" spans="5:5" x14ac:dyDescent="0.2">
      <c r="E320" s="87"/>
    </row>
    <row r="321" spans="5:5" x14ac:dyDescent="0.2">
      <c r="E321" s="87"/>
    </row>
    <row r="322" spans="5:5" x14ac:dyDescent="0.2">
      <c r="E322" s="87"/>
    </row>
    <row r="323" spans="5:5" x14ac:dyDescent="0.2">
      <c r="E323" s="87"/>
    </row>
    <row r="324" spans="5:5" x14ac:dyDescent="0.2">
      <c r="E324" s="87"/>
    </row>
    <row r="325" spans="5:5" x14ac:dyDescent="0.2">
      <c r="E325" s="87"/>
    </row>
    <row r="326" spans="5:5" x14ac:dyDescent="0.2">
      <c r="E326" s="87"/>
    </row>
    <row r="327" spans="5:5" x14ac:dyDescent="0.2">
      <c r="E327" s="87"/>
    </row>
    <row r="328" spans="5:5" x14ac:dyDescent="0.2">
      <c r="E328" s="87"/>
    </row>
    <row r="329" spans="5:5" x14ac:dyDescent="0.2">
      <c r="E329" s="87"/>
    </row>
    <row r="330" spans="5:5" x14ac:dyDescent="0.2">
      <c r="E330" s="87"/>
    </row>
    <row r="331" spans="5:5" x14ac:dyDescent="0.2">
      <c r="E331" s="87"/>
    </row>
    <row r="332" spans="5:5" x14ac:dyDescent="0.2">
      <c r="E332" s="87"/>
    </row>
    <row r="333" spans="5:5" x14ac:dyDescent="0.2">
      <c r="E333" s="87"/>
    </row>
    <row r="334" spans="5:5" x14ac:dyDescent="0.2">
      <c r="E334" s="87"/>
    </row>
    <row r="335" spans="5:5" x14ac:dyDescent="0.2">
      <c r="E335" s="87"/>
    </row>
    <row r="336" spans="5:5" x14ac:dyDescent="0.2">
      <c r="E336" s="87"/>
    </row>
    <row r="337" spans="5:5" x14ac:dyDescent="0.2">
      <c r="E337" s="87"/>
    </row>
    <row r="338" spans="5:5" x14ac:dyDescent="0.2">
      <c r="E338" s="87"/>
    </row>
    <row r="339" spans="5:5" x14ac:dyDescent="0.2">
      <c r="E339" s="87"/>
    </row>
    <row r="340" spans="5:5" x14ac:dyDescent="0.2">
      <c r="E340" s="87"/>
    </row>
    <row r="341" spans="5:5" x14ac:dyDescent="0.2">
      <c r="E341" s="87"/>
    </row>
    <row r="342" spans="5:5" x14ac:dyDescent="0.2">
      <c r="E342" s="87"/>
    </row>
    <row r="343" spans="5:5" x14ac:dyDescent="0.2">
      <c r="E343" s="87"/>
    </row>
    <row r="344" spans="5:5" x14ac:dyDescent="0.2">
      <c r="E344" s="87"/>
    </row>
    <row r="345" spans="5:5" x14ac:dyDescent="0.2">
      <c r="E345" s="87"/>
    </row>
    <row r="346" spans="5:5" x14ac:dyDescent="0.2">
      <c r="E346" s="87"/>
    </row>
    <row r="347" spans="5:5" x14ac:dyDescent="0.2">
      <c r="E347" s="87"/>
    </row>
    <row r="348" spans="5:5" x14ac:dyDescent="0.2">
      <c r="E348" s="87"/>
    </row>
    <row r="349" spans="5:5" x14ac:dyDescent="0.2">
      <c r="E349" s="87"/>
    </row>
    <row r="350" spans="5:5" x14ac:dyDescent="0.2">
      <c r="E350" s="87"/>
    </row>
    <row r="351" spans="5:5" x14ac:dyDescent="0.2">
      <c r="E351" s="87"/>
    </row>
    <row r="352" spans="5:5" x14ac:dyDescent="0.2">
      <c r="E352" s="87"/>
    </row>
    <row r="353" spans="5:5" x14ac:dyDescent="0.2">
      <c r="E353" s="87"/>
    </row>
    <row r="354" spans="5:5" x14ac:dyDescent="0.2">
      <c r="E354" s="87"/>
    </row>
    <row r="355" spans="5:5" x14ac:dyDescent="0.2">
      <c r="E355" s="87"/>
    </row>
    <row r="356" spans="5:5" x14ac:dyDescent="0.2">
      <c r="E356" s="87"/>
    </row>
    <row r="357" spans="5:5" x14ac:dyDescent="0.2">
      <c r="E357" s="87"/>
    </row>
    <row r="358" spans="5:5" x14ac:dyDescent="0.2">
      <c r="E358" s="87"/>
    </row>
    <row r="359" spans="5:5" x14ac:dyDescent="0.2">
      <c r="E359" s="87"/>
    </row>
    <row r="360" spans="5:5" x14ac:dyDescent="0.2">
      <c r="E360" s="87"/>
    </row>
    <row r="361" spans="5:5" x14ac:dyDescent="0.2">
      <c r="E361" s="87"/>
    </row>
    <row r="362" spans="5:5" x14ac:dyDescent="0.2">
      <c r="E362" s="87"/>
    </row>
    <row r="363" spans="5:5" x14ac:dyDescent="0.2">
      <c r="E363" s="87"/>
    </row>
    <row r="364" spans="5:5" x14ac:dyDescent="0.2">
      <c r="E364" s="87"/>
    </row>
    <row r="365" spans="5:5" x14ac:dyDescent="0.2">
      <c r="E365" s="87"/>
    </row>
    <row r="366" spans="5:5" x14ac:dyDescent="0.2">
      <c r="E366" s="87"/>
    </row>
    <row r="367" spans="5:5" x14ac:dyDescent="0.2">
      <c r="E367" s="87"/>
    </row>
    <row r="368" spans="5:5" x14ac:dyDescent="0.2">
      <c r="E368" s="87"/>
    </row>
    <row r="369" spans="5:5" x14ac:dyDescent="0.2">
      <c r="E369" s="87"/>
    </row>
    <row r="370" spans="5:5" x14ac:dyDescent="0.2">
      <c r="E370" s="87"/>
    </row>
    <row r="371" spans="5:5" x14ac:dyDescent="0.2">
      <c r="E371" s="87"/>
    </row>
    <row r="372" spans="5:5" x14ac:dyDescent="0.2">
      <c r="E372" s="87"/>
    </row>
    <row r="373" spans="5:5" x14ac:dyDescent="0.2">
      <c r="E373" s="87"/>
    </row>
    <row r="374" spans="5:5" x14ac:dyDescent="0.2">
      <c r="E374" s="87"/>
    </row>
    <row r="375" spans="5:5" x14ac:dyDescent="0.2">
      <c r="E375" s="87"/>
    </row>
    <row r="376" spans="5:5" x14ac:dyDescent="0.2">
      <c r="E376" s="87"/>
    </row>
    <row r="377" spans="5:5" x14ac:dyDescent="0.2">
      <c r="E377" s="87"/>
    </row>
    <row r="378" spans="5:5" x14ac:dyDescent="0.2">
      <c r="E378" s="87"/>
    </row>
    <row r="379" spans="5:5" x14ac:dyDescent="0.2">
      <c r="E379" s="87"/>
    </row>
    <row r="380" spans="5:5" x14ac:dyDescent="0.2">
      <c r="E380" s="87"/>
    </row>
    <row r="381" spans="5:5" x14ac:dyDescent="0.2">
      <c r="E381" s="87"/>
    </row>
    <row r="382" spans="5:5" x14ac:dyDescent="0.2">
      <c r="E382" s="87"/>
    </row>
    <row r="383" spans="5:5" x14ac:dyDescent="0.2">
      <c r="E383" s="87"/>
    </row>
    <row r="384" spans="5:5" x14ac:dyDescent="0.2">
      <c r="E384" s="87"/>
    </row>
    <row r="385" spans="5:5" x14ac:dyDescent="0.2">
      <c r="E385" s="87"/>
    </row>
    <row r="386" spans="5:5" x14ac:dyDescent="0.2">
      <c r="E386" s="87"/>
    </row>
    <row r="387" spans="5:5" x14ac:dyDescent="0.2">
      <c r="E387" s="87"/>
    </row>
    <row r="388" spans="5:5" x14ac:dyDescent="0.2">
      <c r="E388" s="87"/>
    </row>
    <row r="389" spans="5:5" x14ac:dyDescent="0.2">
      <c r="E389" s="87"/>
    </row>
    <row r="390" spans="5:5" x14ac:dyDescent="0.2">
      <c r="E390" s="87"/>
    </row>
    <row r="391" spans="5:5" x14ac:dyDescent="0.2">
      <c r="E391" s="87"/>
    </row>
    <row r="392" spans="5:5" x14ac:dyDescent="0.2">
      <c r="E392" s="87"/>
    </row>
    <row r="393" spans="5:5" x14ac:dyDescent="0.2">
      <c r="E393" s="87"/>
    </row>
    <row r="394" spans="5:5" x14ac:dyDescent="0.2">
      <c r="E394" s="87"/>
    </row>
    <row r="395" spans="5:5" x14ac:dyDescent="0.2">
      <c r="E395" s="87"/>
    </row>
    <row r="396" spans="5:5" x14ac:dyDescent="0.2">
      <c r="E396" s="87"/>
    </row>
    <row r="397" spans="5:5" x14ac:dyDescent="0.2">
      <c r="E397" s="87"/>
    </row>
    <row r="398" spans="5:5" x14ac:dyDescent="0.2">
      <c r="E398" s="87"/>
    </row>
    <row r="399" spans="5:5" x14ac:dyDescent="0.2">
      <c r="E399" s="87"/>
    </row>
    <row r="400" spans="5:5" x14ac:dyDescent="0.2">
      <c r="E400" s="87"/>
    </row>
    <row r="401" spans="5:5" x14ac:dyDescent="0.2">
      <c r="E401" s="87"/>
    </row>
    <row r="402" spans="5:5" x14ac:dyDescent="0.2">
      <c r="E402" s="87"/>
    </row>
    <row r="403" spans="5:5" x14ac:dyDescent="0.2">
      <c r="E403" s="87"/>
    </row>
    <row r="404" spans="5:5" x14ac:dyDescent="0.2">
      <c r="E404" s="87"/>
    </row>
    <row r="405" spans="5:5" x14ac:dyDescent="0.2">
      <c r="E405" s="87"/>
    </row>
    <row r="406" spans="5:5" x14ac:dyDescent="0.2">
      <c r="E406" s="87"/>
    </row>
    <row r="407" spans="5:5" x14ac:dyDescent="0.2">
      <c r="E407" s="87"/>
    </row>
    <row r="408" spans="5:5" x14ac:dyDescent="0.2">
      <c r="E408" s="87"/>
    </row>
    <row r="409" spans="5:5" x14ac:dyDescent="0.2">
      <c r="E409" s="87"/>
    </row>
    <row r="410" spans="5:5" x14ac:dyDescent="0.2">
      <c r="E410" s="87"/>
    </row>
    <row r="411" spans="5:5" x14ac:dyDescent="0.2">
      <c r="E411" s="87"/>
    </row>
    <row r="412" spans="5:5" x14ac:dyDescent="0.2">
      <c r="E412" s="87"/>
    </row>
    <row r="413" spans="5:5" x14ac:dyDescent="0.2">
      <c r="E413" s="87"/>
    </row>
    <row r="414" spans="5:5" x14ac:dyDescent="0.2">
      <c r="E414" s="87"/>
    </row>
    <row r="415" spans="5:5" x14ac:dyDescent="0.2">
      <c r="E415" s="87"/>
    </row>
    <row r="416" spans="5:5" x14ac:dyDescent="0.2">
      <c r="E416" s="87"/>
    </row>
    <row r="417" spans="5:5" x14ac:dyDescent="0.2">
      <c r="E417" s="87"/>
    </row>
    <row r="418" spans="5:5" x14ac:dyDescent="0.2">
      <c r="E418" s="87"/>
    </row>
    <row r="419" spans="5:5" x14ac:dyDescent="0.2">
      <c r="E419" s="87"/>
    </row>
    <row r="420" spans="5:5" x14ac:dyDescent="0.2">
      <c r="E420" s="87"/>
    </row>
    <row r="421" spans="5:5" x14ac:dyDescent="0.2">
      <c r="E421" s="87"/>
    </row>
    <row r="422" spans="5:5" x14ac:dyDescent="0.2">
      <c r="E422" s="87"/>
    </row>
    <row r="423" spans="5:5" x14ac:dyDescent="0.2">
      <c r="E423" s="87"/>
    </row>
    <row r="424" spans="5:5" x14ac:dyDescent="0.2">
      <c r="E424" s="87"/>
    </row>
    <row r="425" spans="5:5" x14ac:dyDescent="0.2">
      <c r="E425" s="87"/>
    </row>
    <row r="426" spans="5:5" x14ac:dyDescent="0.2">
      <c r="E426" s="87"/>
    </row>
    <row r="427" spans="5:5" x14ac:dyDescent="0.2">
      <c r="E427" s="87"/>
    </row>
    <row r="428" spans="5:5" x14ac:dyDescent="0.2">
      <c r="E428" s="87"/>
    </row>
    <row r="429" spans="5:5" x14ac:dyDescent="0.2">
      <c r="E429" s="87"/>
    </row>
    <row r="430" spans="5:5" x14ac:dyDescent="0.2">
      <c r="E430" s="87"/>
    </row>
    <row r="431" spans="5:5" x14ac:dyDescent="0.2">
      <c r="E431" s="87"/>
    </row>
    <row r="432" spans="5:5" x14ac:dyDescent="0.2">
      <c r="E432" s="87"/>
    </row>
    <row r="433" spans="5:5" x14ac:dyDescent="0.2">
      <c r="E433" s="87"/>
    </row>
    <row r="434" spans="5:5" x14ac:dyDescent="0.2">
      <c r="E434" s="87"/>
    </row>
    <row r="435" spans="5:5" x14ac:dyDescent="0.2">
      <c r="E435" s="87"/>
    </row>
    <row r="436" spans="5:5" x14ac:dyDescent="0.2">
      <c r="E436" s="87"/>
    </row>
    <row r="437" spans="5:5" x14ac:dyDescent="0.2">
      <c r="E437" s="87"/>
    </row>
    <row r="438" spans="5:5" x14ac:dyDescent="0.2">
      <c r="E438" s="87"/>
    </row>
    <row r="439" spans="5:5" x14ac:dyDescent="0.2">
      <c r="E439" s="87"/>
    </row>
    <row r="440" spans="5:5" x14ac:dyDescent="0.2">
      <c r="E440" s="87"/>
    </row>
    <row r="441" spans="5:5" x14ac:dyDescent="0.2">
      <c r="E441" s="87"/>
    </row>
    <row r="442" spans="5:5" x14ac:dyDescent="0.2">
      <c r="E442" s="87"/>
    </row>
    <row r="443" spans="5:5" x14ac:dyDescent="0.2">
      <c r="E443" s="87"/>
    </row>
    <row r="444" spans="5:5" x14ac:dyDescent="0.2">
      <c r="E444" s="87"/>
    </row>
    <row r="445" spans="5:5" x14ac:dyDescent="0.2">
      <c r="E445" s="87"/>
    </row>
    <row r="446" spans="5:5" x14ac:dyDescent="0.2">
      <c r="E446" s="87"/>
    </row>
    <row r="447" spans="5:5" x14ac:dyDescent="0.2">
      <c r="E447" s="87"/>
    </row>
    <row r="448" spans="5:5" x14ac:dyDescent="0.2">
      <c r="E448" s="87"/>
    </row>
    <row r="449" spans="5:5" x14ac:dyDescent="0.2">
      <c r="E449" s="87"/>
    </row>
    <row r="450" spans="5:5" x14ac:dyDescent="0.2">
      <c r="E450" s="87"/>
    </row>
    <row r="451" spans="5:5" x14ac:dyDescent="0.2">
      <c r="E451" s="87"/>
    </row>
    <row r="452" spans="5:5" x14ac:dyDescent="0.2">
      <c r="E452" s="87"/>
    </row>
    <row r="453" spans="5:5" x14ac:dyDescent="0.2">
      <c r="E453" s="87"/>
    </row>
    <row r="454" spans="5:5" x14ac:dyDescent="0.2">
      <c r="E454" s="87"/>
    </row>
    <row r="455" spans="5:5" x14ac:dyDescent="0.2">
      <c r="E455" s="87"/>
    </row>
    <row r="456" spans="5:5" x14ac:dyDescent="0.2">
      <c r="E456" s="87"/>
    </row>
    <row r="457" spans="5:5" x14ac:dyDescent="0.2">
      <c r="E457" s="87"/>
    </row>
    <row r="458" spans="5:5" x14ac:dyDescent="0.2">
      <c r="E458" s="87"/>
    </row>
    <row r="459" spans="5:5" x14ac:dyDescent="0.2">
      <c r="E459" s="87"/>
    </row>
    <row r="460" spans="5:5" x14ac:dyDescent="0.2">
      <c r="E460" s="87"/>
    </row>
    <row r="461" spans="5:5" x14ac:dyDescent="0.2">
      <c r="E461" s="87"/>
    </row>
    <row r="462" spans="5:5" x14ac:dyDescent="0.2">
      <c r="E462" s="87"/>
    </row>
    <row r="463" spans="5:5" x14ac:dyDescent="0.2">
      <c r="E463" s="87"/>
    </row>
    <row r="464" spans="5:5" x14ac:dyDescent="0.2">
      <c r="E464" s="87"/>
    </row>
    <row r="465" spans="5:5" x14ac:dyDescent="0.2">
      <c r="E465" s="87"/>
    </row>
    <row r="466" spans="5:5" x14ac:dyDescent="0.2">
      <c r="E466" s="87"/>
    </row>
    <row r="467" spans="5:5" x14ac:dyDescent="0.2">
      <c r="E467" s="87"/>
    </row>
    <row r="468" spans="5:5" x14ac:dyDescent="0.2">
      <c r="E468" s="87"/>
    </row>
    <row r="469" spans="5:5" x14ac:dyDescent="0.2">
      <c r="E469" s="87"/>
    </row>
    <row r="470" spans="5:5" x14ac:dyDescent="0.2">
      <c r="E470" s="87"/>
    </row>
    <row r="471" spans="5:5" x14ac:dyDescent="0.2">
      <c r="E471" s="87"/>
    </row>
    <row r="472" spans="5:5" x14ac:dyDescent="0.2">
      <c r="E472" s="87"/>
    </row>
    <row r="473" spans="5:5" x14ac:dyDescent="0.2">
      <c r="E473" s="87"/>
    </row>
    <row r="474" spans="5:5" x14ac:dyDescent="0.2">
      <c r="E474" s="87"/>
    </row>
    <row r="475" spans="5:5" x14ac:dyDescent="0.2">
      <c r="E475" s="87"/>
    </row>
    <row r="476" spans="5:5" x14ac:dyDescent="0.2">
      <c r="E476" s="87"/>
    </row>
    <row r="477" spans="5:5" x14ac:dyDescent="0.2">
      <c r="E477" s="87"/>
    </row>
    <row r="478" spans="5:5" x14ac:dyDescent="0.2">
      <c r="E478" s="87"/>
    </row>
    <row r="479" spans="5:5" x14ac:dyDescent="0.2">
      <c r="E479" s="87"/>
    </row>
    <row r="480" spans="5:5" x14ac:dyDescent="0.2">
      <c r="E480" s="87"/>
    </row>
    <row r="481" spans="5:5" x14ac:dyDescent="0.2">
      <c r="E481" s="87"/>
    </row>
    <row r="482" spans="5:5" x14ac:dyDescent="0.2">
      <c r="E482" s="87"/>
    </row>
    <row r="483" spans="5:5" x14ac:dyDescent="0.2">
      <c r="E483" s="87"/>
    </row>
    <row r="484" spans="5:5" x14ac:dyDescent="0.2">
      <c r="E484" s="87"/>
    </row>
    <row r="485" spans="5:5" x14ac:dyDescent="0.2">
      <c r="E485" s="87"/>
    </row>
    <row r="486" spans="5:5" x14ac:dyDescent="0.2">
      <c r="E486" s="87"/>
    </row>
    <row r="487" spans="5:5" x14ac:dyDescent="0.2">
      <c r="E487" s="87"/>
    </row>
    <row r="488" spans="5:5" x14ac:dyDescent="0.2">
      <c r="E488" s="87"/>
    </row>
    <row r="489" spans="5:5" x14ac:dyDescent="0.2">
      <c r="E489" s="87"/>
    </row>
    <row r="490" spans="5:5" x14ac:dyDescent="0.2">
      <c r="E490" s="87"/>
    </row>
    <row r="491" spans="5:5" x14ac:dyDescent="0.2">
      <c r="E491" s="87"/>
    </row>
    <row r="492" spans="5:5" x14ac:dyDescent="0.2">
      <c r="E492" s="87"/>
    </row>
    <row r="493" spans="5:5" x14ac:dyDescent="0.2">
      <c r="E493" s="87"/>
    </row>
    <row r="494" spans="5:5" x14ac:dyDescent="0.2">
      <c r="E494" s="87"/>
    </row>
    <row r="495" spans="5:5" x14ac:dyDescent="0.2">
      <c r="E495" s="87"/>
    </row>
    <row r="496" spans="5:5" x14ac:dyDescent="0.2">
      <c r="E496" s="87"/>
    </row>
    <row r="497" spans="5:5" x14ac:dyDescent="0.2">
      <c r="E497" s="87"/>
    </row>
    <row r="498" spans="5:5" x14ac:dyDescent="0.2">
      <c r="E498" s="87"/>
    </row>
    <row r="499" spans="5:5" x14ac:dyDescent="0.2">
      <c r="E499" s="87"/>
    </row>
    <row r="500" spans="5:5" x14ac:dyDescent="0.2">
      <c r="E500" s="87"/>
    </row>
    <row r="501" spans="5:5" x14ac:dyDescent="0.2">
      <c r="E501" s="87"/>
    </row>
    <row r="502" spans="5:5" x14ac:dyDescent="0.2">
      <c r="E502" s="87"/>
    </row>
    <row r="503" spans="5:5" x14ac:dyDescent="0.2">
      <c r="E503" s="87"/>
    </row>
    <row r="504" spans="5:5" x14ac:dyDescent="0.2">
      <c r="E504" s="87"/>
    </row>
    <row r="505" spans="5:5" x14ac:dyDescent="0.2">
      <c r="E505" s="87"/>
    </row>
    <row r="506" spans="5:5" x14ac:dyDescent="0.2">
      <c r="E506" s="87"/>
    </row>
    <row r="507" spans="5:5" x14ac:dyDescent="0.2">
      <c r="E507" s="87"/>
    </row>
    <row r="508" spans="5:5" x14ac:dyDescent="0.2">
      <c r="E508" s="87"/>
    </row>
    <row r="509" spans="5:5" x14ac:dyDescent="0.2">
      <c r="E509" s="87"/>
    </row>
    <row r="510" spans="5:5" x14ac:dyDescent="0.2">
      <c r="E510" s="87"/>
    </row>
    <row r="511" spans="5:5" x14ac:dyDescent="0.2">
      <c r="E511" s="87"/>
    </row>
    <row r="512" spans="5:5" x14ac:dyDescent="0.2">
      <c r="E512" s="87"/>
    </row>
    <row r="513" spans="5:5" x14ac:dyDescent="0.2">
      <c r="E513" s="87"/>
    </row>
    <row r="514" spans="5:5" x14ac:dyDescent="0.2">
      <c r="E514" s="87"/>
    </row>
    <row r="515" spans="5:5" x14ac:dyDescent="0.2">
      <c r="E515" s="87"/>
    </row>
    <row r="516" spans="5:5" x14ac:dyDescent="0.2">
      <c r="E516" s="87"/>
    </row>
    <row r="517" spans="5:5" x14ac:dyDescent="0.2">
      <c r="E517" s="87"/>
    </row>
    <row r="518" spans="5:5" x14ac:dyDescent="0.2">
      <c r="E518" s="87"/>
    </row>
    <row r="519" spans="5:5" x14ac:dyDescent="0.2">
      <c r="E519" s="87"/>
    </row>
    <row r="520" spans="5:5" x14ac:dyDescent="0.2">
      <c r="E520" s="87"/>
    </row>
    <row r="521" spans="5:5" x14ac:dyDescent="0.2">
      <c r="E521" s="87"/>
    </row>
    <row r="522" spans="5:5" x14ac:dyDescent="0.2">
      <c r="E522" s="87"/>
    </row>
    <row r="523" spans="5:5" x14ac:dyDescent="0.2">
      <c r="E523" s="87"/>
    </row>
    <row r="524" spans="5:5" x14ac:dyDescent="0.2">
      <c r="E524" s="87"/>
    </row>
    <row r="525" spans="5:5" x14ac:dyDescent="0.2">
      <c r="E525" s="87"/>
    </row>
    <row r="526" spans="5:5" x14ac:dyDescent="0.2">
      <c r="E526" s="87"/>
    </row>
    <row r="527" spans="5:5" x14ac:dyDescent="0.2">
      <c r="E527" s="87"/>
    </row>
    <row r="528" spans="5:5" x14ac:dyDescent="0.2">
      <c r="E528" s="87"/>
    </row>
    <row r="529" spans="5:5" x14ac:dyDescent="0.2">
      <c r="E529" s="87"/>
    </row>
    <row r="530" spans="5:5" x14ac:dyDescent="0.2">
      <c r="E530" s="87"/>
    </row>
    <row r="531" spans="5:5" x14ac:dyDescent="0.2">
      <c r="E531" s="87"/>
    </row>
    <row r="532" spans="5:5" x14ac:dyDescent="0.2">
      <c r="E532" s="87"/>
    </row>
    <row r="533" spans="5:5" x14ac:dyDescent="0.2">
      <c r="E533" s="87"/>
    </row>
    <row r="534" spans="5:5" x14ac:dyDescent="0.2">
      <c r="E534" s="87"/>
    </row>
    <row r="535" spans="5:5" x14ac:dyDescent="0.2">
      <c r="E535" s="87"/>
    </row>
    <row r="536" spans="5:5" x14ac:dyDescent="0.2">
      <c r="E536" s="87"/>
    </row>
    <row r="537" spans="5:5" x14ac:dyDescent="0.2">
      <c r="E537" s="87"/>
    </row>
    <row r="538" spans="5:5" x14ac:dyDescent="0.2">
      <c r="E538" s="87"/>
    </row>
    <row r="539" spans="5:5" x14ac:dyDescent="0.2">
      <c r="E539" s="87"/>
    </row>
    <row r="540" spans="5:5" x14ac:dyDescent="0.2">
      <c r="E540" s="87"/>
    </row>
    <row r="541" spans="5:5" x14ac:dyDescent="0.2">
      <c r="E541" s="87"/>
    </row>
    <row r="542" spans="5:5" x14ac:dyDescent="0.2">
      <c r="E542" s="87"/>
    </row>
    <row r="543" spans="5:5" x14ac:dyDescent="0.2">
      <c r="E543" s="87"/>
    </row>
    <row r="544" spans="5:5" x14ac:dyDescent="0.2">
      <c r="E544" s="87"/>
    </row>
    <row r="545" spans="5:5" x14ac:dyDescent="0.2">
      <c r="E545" s="87"/>
    </row>
    <row r="546" spans="5:5" x14ac:dyDescent="0.2">
      <c r="E546" s="87"/>
    </row>
    <row r="547" spans="5:5" x14ac:dyDescent="0.2">
      <c r="E547" s="87"/>
    </row>
    <row r="548" spans="5:5" x14ac:dyDescent="0.2">
      <c r="E548" s="87"/>
    </row>
    <row r="549" spans="5:5" x14ac:dyDescent="0.2">
      <c r="E549" s="87"/>
    </row>
    <row r="550" spans="5:5" x14ac:dyDescent="0.2">
      <c r="E550" s="87"/>
    </row>
    <row r="551" spans="5:5" x14ac:dyDescent="0.2">
      <c r="E551" s="87"/>
    </row>
    <row r="552" spans="5:5" x14ac:dyDescent="0.2">
      <c r="E552" s="87"/>
    </row>
    <row r="553" spans="5:5" x14ac:dyDescent="0.2">
      <c r="E553" s="87"/>
    </row>
    <row r="554" spans="5:5" x14ac:dyDescent="0.2">
      <c r="E554" s="87"/>
    </row>
    <row r="555" spans="5:5" x14ac:dyDescent="0.2">
      <c r="E555" s="87"/>
    </row>
    <row r="556" spans="5:5" x14ac:dyDescent="0.2">
      <c r="E556" s="87"/>
    </row>
    <row r="557" spans="5:5" x14ac:dyDescent="0.2">
      <c r="E557" s="87"/>
    </row>
    <row r="558" spans="5:5" x14ac:dyDescent="0.2">
      <c r="E558" s="87"/>
    </row>
    <row r="559" spans="5:5" x14ac:dyDescent="0.2">
      <c r="E559" s="87"/>
    </row>
    <row r="560" spans="5:5" x14ac:dyDescent="0.2">
      <c r="E560" s="87"/>
    </row>
    <row r="561" spans="5:5" x14ac:dyDescent="0.2">
      <c r="E561" s="87"/>
    </row>
    <row r="562" spans="5:5" x14ac:dyDescent="0.2">
      <c r="E562" s="87"/>
    </row>
    <row r="563" spans="5:5" x14ac:dyDescent="0.2">
      <c r="E563" s="87"/>
    </row>
    <row r="564" spans="5:5" x14ac:dyDescent="0.2">
      <c r="E564" s="87"/>
    </row>
    <row r="565" spans="5:5" x14ac:dyDescent="0.2">
      <c r="E565" s="87"/>
    </row>
    <row r="566" spans="5:5" x14ac:dyDescent="0.2">
      <c r="E566" s="87"/>
    </row>
    <row r="567" spans="5:5" x14ac:dyDescent="0.2">
      <c r="E567" s="87"/>
    </row>
    <row r="568" spans="5:5" x14ac:dyDescent="0.2">
      <c r="E568" s="87"/>
    </row>
    <row r="569" spans="5:5" x14ac:dyDescent="0.2">
      <c r="E569" s="87"/>
    </row>
    <row r="570" spans="5:5" x14ac:dyDescent="0.2">
      <c r="E570" s="87"/>
    </row>
    <row r="571" spans="5:5" x14ac:dyDescent="0.2">
      <c r="E571" s="87"/>
    </row>
    <row r="572" spans="5:5" x14ac:dyDescent="0.2">
      <c r="E572" s="87"/>
    </row>
    <row r="573" spans="5:5" x14ac:dyDescent="0.2">
      <c r="E573" s="87"/>
    </row>
    <row r="574" spans="5:5" x14ac:dyDescent="0.2">
      <c r="E574" s="87"/>
    </row>
    <row r="575" spans="5:5" x14ac:dyDescent="0.2">
      <c r="E575" s="87"/>
    </row>
    <row r="576" spans="5:5" x14ac:dyDescent="0.2">
      <c r="E576" s="87"/>
    </row>
    <row r="577" spans="5:5" x14ac:dyDescent="0.2">
      <c r="E577" s="87"/>
    </row>
    <row r="578" spans="5:5" x14ac:dyDescent="0.2">
      <c r="E578" s="87"/>
    </row>
    <row r="579" spans="5:5" x14ac:dyDescent="0.2">
      <c r="E579" s="87"/>
    </row>
    <row r="580" spans="5:5" x14ac:dyDescent="0.2">
      <c r="E580" s="87"/>
    </row>
    <row r="581" spans="5:5" x14ac:dyDescent="0.2">
      <c r="E581" s="87"/>
    </row>
    <row r="582" spans="5:5" x14ac:dyDescent="0.2">
      <c r="E582" s="87"/>
    </row>
    <row r="583" spans="5:5" x14ac:dyDescent="0.2">
      <c r="E583" s="87"/>
    </row>
    <row r="584" spans="5:5" x14ac:dyDescent="0.2">
      <c r="E584" s="87"/>
    </row>
    <row r="585" spans="5:5" x14ac:dyDescent="0.2">
      <c r="E585" s="87"/>
    </row>
    <row r="586" spans="5:5" x14ac:dyDescent="0.2">
      <c r="E586" s="87"/>
    </row>
    <row r="587" spans="5:5" x14ac:dyDescent="0.2">
      <c r="E587" s="87"/>
    </row>
    <row r="588" spans="5:5" x14ac:dyDescent="0.2">
      <c r="E588" s="87"/>
    </row>
    <row r="589" spans="5:5" x14ac:dyDescent="0.2">
      <c r="E589" s="87"/>
    </row>
    <row r="590" spans="5:5" x14ac:dyDescent="0.2">
      <c r="E590" s="87"/>
    </row>
    <row r="591" spans="5:5" x14ac:dyDescent="0.2">
      <c r="E591" s="87"/>
    </row>
    <row r="592" spans="5:5" x14ac:dyDescent="0.2">
      <c r="E592" s="87"/>
    </row>
    <row r="593" spans="5:5" x14ac:dyDescent="0.2">
      <c r="E593" s="87"/>
    </row>
    <row r="594" spans="5:5" x14ac:dyDescent="0.2">
      <c r="E594" s="87"/>
    </row>
    <row r="595" spans="5:5" x14ac:dyDescent="0.2">
      <c r="E595" s="87"/>
    </row>
    <row r="596" spans="5:5" x14ac:dyDescent="0.2">
      <c r="E596" s="87"/>
    </row>
    <row r="597" spans="5:5" x14ac:dyDescent="0.2">
      <c r="E597" s="87"/>
    </row>
    <row r="598" spans="5:5" x14ac:dyDescent="0.2">
      <c r="E598" s="87"/>
    </row>
    <row r="599" spans="5:5" x14ac:dyDescent="0.2">
      <c r="E599" s="87"/>
    </row>
    <row r="600" spans="5:5" x14ac:dyDescent="0.2">
      <c r="E600" s="87"/>
    </row>
    <row r="601" spans="5:5" x14ac:dyDescent="0.2">
      <c r="E601" s="87"/>
    </row>
    <row r="602" spans="5:5" x14ac:dyDescent="0.2">
      <c r="E602" s="87"/>
    </row>
    <row r="603" spans="5:5" x14ac:dyDescent="0.2">
      <c r="E603" s="87"/>
    </row>
    <row r="604" spans="5:5" x14ac:dyDescent="0.2">
      <c r="E604" s="87"/>
    </row>
    <row r="605" spans="5:5" x14ac:dyDescent="0.2">
      <c r="E605" s="87"/>
    </row>
    <row r="606" spans="5:5" x14ac:dyDescent="0.2">
      <c r="E606" s="87"/>
    </row>
    <row r="607" spans="5:5" x14ac:dyDescent="0.2">
      <c r="E607" s="87"/>
    </row>
    <row r="608" spans="5:5" x14ac:dyDescent="0.2">
      <c r="E608" s="87"/>
    </row>
    <row r="609" spans="5:5" x14ac:dyDescent="0.2">
      <c r="E609" s="87"/>
    </row>
    <row r="610" spans="5:5" x14ac:dyDescent="0.2">
      <c r="E610" s="87"/>
    </row>
    <row r="611" spans="5:5" x14ac:dyDescent="0.2">
      <c r="E611" s="87"/>
    </row>
    <row r="612" spans="5:5" x14ac:dyDescent="0.2">
      <c r="E612" s="87"/>
    </row>
    <row r="613" spans="5:5" x14ac:dyDescent="0.2">
      <c r="E613" s="87"/>
    </row>
    <row r="614" spans="5:5" x14ac:dyDescent="0.2">
      <c r="E614" s="87"/>
    </row>
    <row r="615" spans="5:5" x14ac:dyDescent="0.2">
      <c r="E615" s="87"/>
    </row>
    <row r="616" spans="5:5" x14ac:dyDescent="0.2">
      <c r="E616" s="87"/>
    </row>
    <row r="617" spans="5:5" x14ac:dyDescent="0.2">
      <c r="E617" s="87"/>
    </row>
    <row r="618" spans="5:5" x14ac:dyDescent="0.2">
      <c r="E618" s="87"/>
    </row>
    <row r="619" spans="5:5" x14ac:dyDescent="0.2">
      <c r="E619" s="87"/>
    </row>
    <row r="620" spans="5:5" x14ac:dyDescent="0.2">
      <c r="E620" s="87"/>
    </row>
    <row r="621" spans="5:5" x14ac:dyDescent="0.2">
      <c r="E621" s="87"/>
    </row>
    <row r="622" spans="5:5" x14ac:dyDescent="0.2">
      <c r="E622" s="87"/>
    </row>
    <row r="623" spans="5:5" x14ac:dyDescent="0.2">
      <c r="E623" s="87"/>
    </row>
    <row r="624" spans="5:5" x14ac:dyDescent="0.2">
      <c r="E624" s="87"/>
    </row>
    <row r="625" spans="5:5" x14ac:dyDescent="0.2">
      <c r="E625" s="87"/>
    </row>
    <row r="626" spans="5:5" x14ac:dyDescent="0.2">
      <c r="E626" s="87"/>
    </row>
    <row r="627" spans="5:5" x14ac:dyDescent="0.2">
      <c r="E627" s="87"/>
    </row>
    <row r="628" spans="5:5" x14ac:dyDescent="0.2">
      <c r="E628" s="87"/>
    </row>
    <row r="629" spans="5:5" x14ac:dyDescent="0.2">
      <c r="E629" s="87"/>
    </row>
    <row r="630" spans="5:5" x14ac:dyDescent="0.2">
      <c r="E630" s="87"/>
    </row>
    <row r="631" spans="5:5" x14ac:dyDescent="0.2">
      <c r="E631" s="87"/>
    </row>
    <row r="632" spans="5:5" x14ac:dyDescent="0.2">
      <c r="E632" s="87"/>
    </row>
    <row r="633" spans="5:5" x14ac:dyDescent="0.2">
      <c r="E633" s="87"/>
    </row>
    <row r="634" spans="5:5" x14ac:dyDescent="0.2">
      <c r="E634" s="87"/>
    </row>
    <row r="635" spans="5:5" x14ac:dyDescent="0.2">
      <c r="E635" s="87"/>
    </row>
    <row r="636" spans="5:5" x14ac:dyDescent="0.2">
      <c r="E636" s="87"/>
    </row>
    <row r="637" spans="5:5" x14ac:dyDescent="0.2">
      <c r="E637" s="87"/>
    </row>
    <row r="638" spans="5:5" x14ac:dyDescent="0.2">
      <c r="E638" s="87"/>
    </row>
    <row r="639" spans="5:5" x14ac:dyDescent="0.2">
      <c r="E639" s="87"/>
    </row>
    <row r="640" spans="5:5" x14ac:dyDescent="0.2">
      <c r="E640" s="87"/>
    </row>
    <row r="641" spans="5:5" x14ac:dyDescent="0.2">
      <c r="E641" s="87"/>
    </row>
    <row r="642" spans="5:5" x14ac:dyDescent="0.2">
      <c r="E642" s="87"/>
    </row>
    <row r="643" spans="5:5" x14ac:dyDescent="0.2">
      <c r="E643" s="87"/>
    </row>
    <row r="644" spans="5:5" x14ac:dyDescent="0.2">
      <c r="E644" s="87"/>
    </row>
    <row r="645" spans="5:5" x14ac:dyDescent="0.2">
      <c r="E645" s="87"/>
    </row>
    <row r="646" spans="5:5" x14ac:dyDescent="0.2">
      <c r="E646" s="87"/>
    </row>
    <row r="647" spans="5:5" x14ac:dyDescent="0.2">
      <c r="E647" s="87"/>
    </row>
    <row r="648" spans="5:5" x14ac:dyDescent="0.2">
      <c r="E648" s="87"/>
    </row>
    <row r="649" spans="5:5" x14ac:dyDescent="0.2">
      <c r="E649" s="87"/>
    </row>
    <row r="650" spans="5:5" x14ac:dyDescent="0.2">
      <c r="E650" s="87"/>
    </row>
    <row r="651" spans="5:5" x14ac:dyDescent="0.2">
      <c r="E651" s="87"/>
    </row>
    <row r="652" spans="5:5" x14ac:dyDescent="0.2">
      <c r="E652" s="87"/>
    </row>
    <row r="653" spans="5:5" x14ac:dyDescent="0.2">
      <c r="E653" s="87"/>
    </row>
    <row r="654" spans="5:5" x14ac:dyDescent="0.2">
      <c r="E654" s="87"/>
    </row>
    <row r="655" spans="5:5" x14ac:dyDescent="0.2">
      <c r="E655" s="87"/>
    </row>
    <row r="656" spans="5:5" x14ac:dyDescent="0.2">
      <c r="E656" s="87"/>
    </row>
    <row r="657" spans="5:5" x14ac:dyDescent="0.2">
      <c r="E657" s="87"/>
    </row>
    <row r="658" spans="5:5" x14ac:dyDescent="0.2">
      <c r="E658" s="87"/>
    </row>
    <row r="659" spans="5:5" x14ac:dyDescent="0.2">
      <c r="E659" s="87"/>
    </row>
    <row r="660" spans="5:5" x14ac:dyDescent="0.2">
      <c r="E660" s="87"/>
    </row>
    <row r="661" spans="5:5" x14ac:dyDescent="0.2">
      <c r="E661" s="87"/>
    </row>
    <row r="662" spans="5:5" x14ac:dyDescent="0.2">
      <c r="E662" s="87"/>
    </row>
    <row r="663" spans="5:5" x14ac:dyDescent="0.2">
      <c r="E663" s="87"/>
    </row>
    <row r="664" spans="5:5" x14ac:dyDescent="0.2">
      <c r="E664" s="87"/>
    </row>
    <row r="665" spans="5:5" x14ac:dyDescent="0.2">
      <c r="E665" s="87"/>
    </row>
    <row r="666" spans="5:5" x14ac:dyDescent="0.2">
      <c r="E666" s="87"/>
    </row>
    <row r="667" spans="5:5" x14ac:dyDescent="0.2">
      <c r="E667" s="87"/>
    </row>
    <row r="668" spans="5:5" x14ac:dyDescent="0.2">
      <c r="E668" s="87"/>
    </row>
    <row r="669" spans="5:5" x14ac:dyDescent="0.2">
      <c r="E669" s="87"/>
    </row>
    <row r="670" spans="5:5" x14ac:dyDescent="0.2">
      <c r="E670" s="87"/>
    </row>
    <row r="671" spans="5:5" x14ac:dyDescent="0.2">
      <c r="E671" s="87"/>
    </row>
    <row r="672" spans="5:5" x14ac:dyDescent="0.2">
      <c r="E672" s="87"/>
    </row>
    <row r="673" spans="5:5" x14ac:dyDescent="0.2">
      <c r="E673" s="87"/>
    </row>
    <row r="674" spans="5:5" x14ac:dyDescent="0.2">
      <c r="E674" s="87"/>
    </row>
    <row r="675" spans="5:5" x14ac:dyDescent="0.2">
      <c r="E675" s="87"/>
    </row>
    <row r="676" spans="5:5" x14ac:dyDescent="0.2">
      <c r="E676" s="87"/>
    </row>
    <row r="677" spans="5:5" x14ac:dyDescent="0.2">
      <c r="E677" s="87"/>
    </row>
    <row r="678" spans="5:5" x14ac:dyDescent="0.2">
      <c r="E678" s="87"/>
    </row>
    <row r="679" spans="5:5" x14ac:dyDescent="0.2">
      <c r="E679" s="87"/>
    </row>
    <row r="680" spans="5:5" x14ac:dyDescent="0.2">
      <c r="E680" s="87"/>
    </row>
    <row r="681" spans="5:5" x14ac:dyDescent="0.2">
      <c r="E681" s="87"/>
    </row>
    <row r="682" spans="5:5" x14ac:dyDescent="0.2">
      <c r="E682" s="87"/>
    </row>
    <row r="683" spans="5:5" x14ac:dyDescent="0.2">
      <c r="E683" s="87"/>
    </row>
    <row r="684" spans="5:5" x14ac:dyDescent="0.2">
      <c r="E684" s="87"/>
    </row>
    <row r="685" spans="5:5" x14ac:dyDescent="0.2">
      <c r="E685" s="87"/>
    </row>
    <row r="686" spans="5:5" x14ac:dyDescent="0.2">
      <c r="E686" s="87"/>
    </row>
    <row r="687" spans="5:5" x14ac:dyDescent="0.2">
      <c r="E687" s="87"/>
    </row>
    <row r="688" spans="5:5" x14ac:dyDescent="0.2">
      <c r="E688" s="87"/>
    </row>
    <row r="689" spans="5:5" x14ac:dyDescent="0.2">
      <c r="E689" s="87"/>
    </row>
    <row r="690" spans="5:5" x14ac:dyDescent="0.2">
      <c r="E690" s="87"/>
    </row>
    <row r="691" spans="5:5" x14ac:dyDescent="0.2">
      <c r="E691" s="87"/>
    </row>
    <row r="692" spans="5:5" x14ac:dyDescent="0.2">
      <c r="E692" s="87"/>
    </row>
    <row r="693" spans="5:5" x14ac:dyDescent="0.2">
      <c r="E693" s="87"/>
    </row>
    <row r="694" spans="5:5" x14ac:dyDescent="0.2">
      <c r="E694" s="87"/>
    </row>
    <row r="695" spans="5:5" x14ac:dyDescent="0.2">
      <c r="E695" s="87"/>
    </row>
    <row r="696" spans="5:5" x14ac:dyDescent="0.2">
      <c r="E696" s="87"/>
    </row>
    <row r="697" spans="5:5" x14ac:dyDescent="0.2">
      <c r="E697" s="87"/>
    </row>
    <row r="698" spans="5:5" x14ac:dyDescent="0.2">
      <c r="E698" s="87"/>
    </row>
    <row r="699" spans="5:5" x14ac:dyDescent="0.2">
      <c r="E699" s="87"/>
    </row>
    <row r="700" spans="5:5" x14ac:dyDescent="0.2">
      <c r="E700" s="87"/>
    </row>
    <row r="701" spans="5:5" x14ac:dyDescent="0.2">
      <c r="E701" s="87"/>
    </row>
    <row r="702" spans="5:5" x14ac:dyDescent="0.2">
      <c r="E702" s="87"/>
    </row>
    <row r="703" spans="5:5" x14ac:dyDescent="0.2">
      <c r="E703" s="87"/>
    </row>
    <row r="704" spans="5:5" x14ac:dyDescent="0.2">
      <c r="E704" s="87"/>
    </row>
    <row r="705" spans="5:5" x14ac:dyDescent="0.2">
      <c r="E705" s="87"/>
    </row>
    <row r="706" spans="5:5" x14ac:dyDescent="0.2">
      <c r="E706" s="87"/>
    </row>
    <row r="707" spans="5:5" x14ac:dyDescent="0.2">
      <c r="E707" s="87"/>
    </row>
    <row r="708" spans="5:5" x14ac:dyDescent="0.2">
      <c r="E708" s="87"/>
    </row>
    <row r="709" spans="5:5" x14ac:dyDescent="0.2">
      <c r="E709" s="87"/>
    </row>
    <row r="710" spans="5:5" x14ac:dyDescent="0.2">
      <c r="E710" s="87"/>
    </row>
    <row r="711" spans="5:5" x14ac:dyDescent="0.2">
      <c r="E711" s="87"/>
    </row>
    <row r="712" spans="5:5" x14ac:dyDescent="0.2">
      <c r="E712" s="87"/>
    </row>
    <row r="713" spans="5:5" x14ac:dyDescent="0.2">
      <c r="E713" s="87"/>
    </row>
    <row r="714" spans="5:5" x14ac:dyDescent="0.2">
      <c r="E714" s="87"/>
    </row>
    <row r="715" spans="5:5" x14ac:dyDescent="0.2">
      <c r="E715" s="87"/>
    </row>
    <row r="716" spans="5:5" x14ac:dyDescent="0.2">
      <c r="E716" s="87"/>
    </row>
    <row r="717" spans="5:5" x14ac:dyDescent="0.2">
      <c r="E717" s="87"/>
    </row>
    <row r="718" spans="5:5" x14ac:dyDescent="0.2">
      <c r="E718" s="87"/>
    </row>
    <row r="719" spans="5:5" x14ac:dyDescent="0.2">
      <c r="E719" s="87"/>
    </row>
    <row r="720" spans="5:5" x14ac:dyDescent="0.2">
      <c r="E720" s="87"/>
    </row>
    <row r="721" spans="5:5" x14ac:dyDescent="0.2">
      <c r="E721" s="87"/>
    </row>
    <row r="722" spans="5:5" x14ac:dyDescent="0.2">
      <c r="E722" s="87"/>
    </row>
    <row r="723" spans="5:5" x14ac:dyDescent="0.2">
      <c r="E723" s="87"/>
    </row>
    <row r="724" spans="5:5" x14ac:dyDescent="0.2">
      <c r="E724" s="87"/>
    </row>
    <row r="725" spans="5:5" x14ac:dyDescent="0.2">
      <c r="E725" s="87"/>
    </row>
    <row r="726" spans="5:5" x14ac:dyDescent="0.2">
      <c r="E726" s="87"/>
    </row>
    <row r="727" spans="5:5" x14ac:dyDescent="0.2">
      <c r="E727" s="87"/>
    </row>
    <row r="728" spans="5:5" x14ac:dyDescent="0.2">
      <c r="E728" s="87"/>
    </row>
    <row r="729" spans="5:5" x14ac:dyDescent="0.2">
      <c r="E729" s="87"/>
    </row>
    <row r="730" spans="5:5" x14ac:dyDescent="0.2">
      <c r="E730" s="87"/>
    </row>
    <row r="731" spans="5:5" x14ac:dyDescent="0.2">
      <c r="E731" s="87"/>
    </row>
    <row r="732" spans="5:5" x14ac:dyDescent="0.2">
      <c r="E732" s="87"/>
    </row>
    <row r="733" spans="5:5" x14ac:dyDescent="0.2">
      <c r="E733" s="87"/>
    </row>
    <row r="734" spans="5:5" x14ac:dyDescent="0.2">
      <c r="E734" s="87"/>
    </row>
    <row r="735" spans="5:5" x14ac:dyDescent="0.2">
      <c r="E735" s="87"/>
    </row>
    <row r="736" spans="5:5" x14ac:dyDescent="0.2">
      <c r="E736" s="87"/>
    </row>
    <row r="737" spans="5:5" x14ac:dyDescent="0.2">
      <c r="E737" s="87"/>
    </row>
    <row r="738" spans="5:5" x14ac:dyDescent="0.2">
      <c r="E738" s="87"/>
    </row>
    <row r="739" spans="5:5" x14ac:dyDescent="0.2">
      <c r="E739" s="87"/>
    </row>
    <row r="740" spans="5:5" x14ac:dyDescent="0.2">
      <c r="E740" s="87"/>
    </row>
    <row r="741" spans="5:5" x14ac:dyDescent="0.2">
      <c r="E741" s="87"/>
    </row>
    <row r="742" spans="5:5" x14ac:dyDescent="0.2">
      <c r="E742" s="87"/>
    </row>
    <row r="743" spans="5:5" x14ac:dyDescent="0.2">
      <c r="E743" s="87"/>
    </row>
    <row r="744" spans="5:5" x14ac:dyDescent="0.2">
      <c r="E744" s="87"/>
    </row>
    <row r="745" spans="5:5" x14ac:dyDescent="0.2">
      <c r="E745" s="87"/>
    </row>
    <row r="746" spans="5:5" x14ac:dyDescent="0.2">
      <c r="E746" s="87"/>
    </row>
    <row r="747" spans="5:5" x14ac:dyDescent="0.2">
      <c r="E747" s="87"/>
    </row>
    <row r="748" spans="5:5" x14ac:dyDescent="0.2">
      <c r="E748" s="87"/>
    </row>
    <row r="749" spans="5:5" x14ac:dyDescent="0.2">
      <c r="E749" s="87"/>
    </row>
    <row r="750" spans="5:5" x14ac:dyDescent="0.2">
      <c r="E750" s="87"/>
    </row>
    <row r="751" spans="5:5" x14ac:dyDescent="0.2">
      <c r="E751" s="87"/>
    </row>
    <row r="752" spans="5:5" x14ac:dyDescent="0.2">
      <c r="E752" s="87"/>
    </row>
    <row r="753" spans="5:5" x14ac:dyDescent="0.2">
      <c r="E753" s="87"/>
    </row>
    <row r="754" spans="5:5" x14ac:dyDescent="0.2">
      <c r="E754" s="87"/>
    </row>
    <row r="755" spans="5:5" x14ac:dyDescent="0.2">
      <c r="E755" s="87"/>
    </row>
    <row r="756" spans="5:5" x14ac:dyDescent="0.2">
      <c r="E756" s="87"/>
    </row>
    <row r="757" spans="5:5" x14ac:dyDescent="0.2">
      <c r="E757" s="87"/>
    </row>
    <row r="758" spans="5:5" x14ac:dyDescent="0.2">
      <c r="E758" s="87"/>
    </row>
    <row r="759" spans="5:5" x14ac:dyDescent="0.2">
      <c r="E759" s="87"/>
    </row>
    <row r="760" spans="5:5" x14ac:dyDescent="0.2">
      <c r="E760" s="87"/>
    </row>
    <row r="761" spans="5:5" x14ac:dyDescent="0.2">
      <c r="E761" s="87"/>
    </row>
    <row r="762" spans="5:5" x14ac:dyDescent="0.2">
      <c r="E762" s="87"/>
    </row>
    <row r="763" spans="5:5" x14ac:dyDescent="0.2">
      <c r="E763" s="87"/>
    </row>
    <row r="764" spans="5:5" x14ac:dyDescent="0.2">
      <c r="E764" s="87"/>
    </row>
    <row r="765" spans="5:5" x14ac:dyDescent="0.2">
      <c r="E765" s="87"/>
    </row>
    <row r="766" spans="5:5" x14ac:dyDescent="0.2">
      <c r="E766" s="87"/>
    </row>
    <row r="767" spans="5:5" x14ac:dyDescent="0.2">
      <c r="E767" s="87"/>
    </row>
    <row r="768" spans="5:5" x14ac:dyDescent="0.2">
      <c r="E768" s="87"/>
    </row>
    <row r="769" spans="5:5" x14ac:dyDescent="0.2">
      <c r="E769" s="87"/>
    </row>
    <row r="770" spans="5:5" x14ac:dyDescent="0.2">
      <c r="E770" s="87"/>
    </row>
    <row r="771" spans="5:5" x14ac:dyDescent="0.2">
      <c r="E771" s="87"/>
    </row>
    <row r="772" spans="5:5" x14ac:dyDescent="0.2">
      <c r="E772" s="87"/>
    </row>
    <row r="773" spans="5:5" x14ac:dyDescent="0.2">
      <c r="E773" s="87"/>
    </row>
    <row r="774" spans="5:5" x14ac:dyDescent="0.2">
      <c r="E774" s="87"/>
    </row>
    <row r="775" spans="5:5" x14ac:dyDescent="0.2">
      <c r="E775" s="87"/>
    </row>
    <row r="776" spans="5:5" x14ac:dyDescent="0.2">
      <c r="E776" s="87"/>
    </row>
    <row r="777" spans="5:5" x14ac:dyDescent="0.2">
      <c r="E777" s="87"/>
    </row>
    <row r="778" spans="5:5" x14ac:dyDescent="0.2">
      <c r="E778" s="87"/>
    </row>
    <row r="779" spans="5:5" x14ac:dyDescent="0.2">
      <c r="E779" s="87"/>
    </row>
    <row r="780" spans="5:5" x14ac:dyDescent="0.2">
      <c r="E780" s="87"/>
    </row>
    <row r="781" spans="5:5" x14ac:dyDescent="0.2">
      <c r="E781" s="87"/>
    </row>
    <row r="782" spans="5:5" x14ac:dyDescent="0.2">
      <c r="E782" s="87"/>
    </row>
    <row r="783" spans="5:5" x14ac:dyDescent="0.2">
      <c r="E783" s="87"/>
    </row>
    <row r="784" spans="5:5" x14ac:dyDescent="0.2">
      <c r="E784" s="87"/>
    </row>
    <row r="785" spans="5:5" x14ac:dyDescent="0.2">
      <c r="E785" s="87"/>
    </row>
    <row r="786" spans="5:5" x14ac:dyDescent="0.2">
      <c r="E786" s="87"/>
    </row>
    <row r="787" spans="5:5" x14ac:dyDescent="0.2">
      <c r="E787" s="87"/>
    </row>
    <row r="788" spans="5:5" x14ac:dyDescent="0.2">
      <c r="E788" s="87"/>
    </row>
    <row r="789" spans="5:5" x14ac:dyDescent="0.2">
      <c r="E789" s="87"/>
    </row>
    <row r="790" spans="5:5" x14ac:dyDescent="0.2">
      <c r="E790" s="87"/>
    </row>
    <row r="791" spans="5:5" x14ac:dyDescent="0.2">
      <c r="E791" s="87"/>
    </row>
    <row r="792" spans="5:5" x14ac:dyDescent="0.2">
      <c r="E792" s="87"/>
    </row>
    <row r="793" spans="5:5" x14ac:dyDescent="0.2">
      <c r="E793" s="87"/>
    </row>
    <row r="794" spans="5:5" x14ac:dyDescent="0.2">
      <c r="E794" s="87"/>
    </row>
    <row r="795" spans="5:5" x14ac:dyDescent="0.2">
      <c r="E795" s="87"/>
    </row>
    <row r="796" spans="5:5" x14ac:dyDescent="0.2">
      <c r="E796" s="87"/>
    </row>
    <row r="797" spans="5:5" x14ac:dyDescent="0.2">
      <c r="E797" s="87"/>
    </row>
    <row r="798" spans="5:5" x14ac:dyDescent="0.2">
      <c r="E798" s="87"/>
    </row>
    <row r="799" spans="5:5" x14ac:dyDescent="0.2">
      <c r="E799" s="87"/>
    </row>
    <row r="800" spans="5:5" x14ac:dyDescent="0.2">
      <c r="E800" s="87"/>
    </row>
    <row r="801" spans="5:5" x14ac:dyDescent="0.2">
      <c r="E801" s="87"/>
    </row>
    <row r="802" spans="5:5" x14ac:dyDescent="0.2">
      <c r="E802" s="87"/>
    </row>
    <row r="803" spans="5:5" x14ac:dyDescent="0.2">
      <c r="E803" s="87"/>
    </row>
    <row r="804" spans="5:5" x14ac:dyDescent="0.2">
      <c r="E804" s="87"/>
    </row>
    <row r="805" spans="5:5" x14ac:dyDescent="0.2">
      <c r="E805" s="87"/>
    </row>
    <row r="806" spans="5:5" x14ac:dyDescent="0.2">
      <c r="E806" s="87"/>
    </row>
    <row r="807" spans="5:5" x14ac:dyDescent="0.2">
      <c r="E807" s="87"/>
    </row>
    <row r="808" spans="5:5" x14ac:dyDescent="0.2">
      <c r="E808" s="87"/>
    </row>
    <row r="809" spans="5:5" x14ac:dyDescent="0.2">
      <c r="E809" s="87"/>
    </row>
    <row r="810" spans="5:5" x14ac:dyDescent="0.2">
      <c r="E810" s="87"/>
    </row>
    <row r="811" spans="5:5" x14ac:dyDescent="0.2">
      <c r="E811" s="87"/>
    </row>
    <row r="812" spans="5:5" x14ac:dyDescent="0.2">
      <c r="E812" s="87"/>
    </row>
    <row r="813" spans="5:5" x14ac:dyDescent="0.2">
      <c r="E813" s="87"/>
    </row>
    <row r="814" spans="5:5" x14ac:dyDescent="0.2">
      <c r="E814" s="87"/>
    </row>
    <row r="815" spans="5:5" x14ac:dyDescent="0.2">
      <c r="E815" s="87"/>
    </row>
    <row r="816" spans="5:5" x14ac:dyDescent="0.2">
      <c r="E816" s="87"/>
    </row>
    <row r="817" spans="5:5" x14ac:dyDescent="0.2">
      <c r="E817" s="87"/>
    </row>
    <row r="818" spans="5:5" x14ac:dyDescent="0.2">
      <c r="E818" s="87"/>
    </row>
    <row r="819" spans="5:5" x14ac:dyDescent="0.2">
      <c r="E819" s="87"/>
    </row>
    <row r="820" spans="5:5" x14ac:dyDescent="0.2">
      <c r="E820" s="87"/>
    </row>
    <row r="821" spans="5:5" x14ac:dyDescent="0.2">
      <c r="E821" s="87"/>
    </row>
    <row r="822" spans="5:5" x14ac:dyDescent="0.2">
      <c r="E822" s="87"/>
    </row>
    <row r="823" spans="5:5" x14ac:dyDescent="0.2">
      <c r="E823" s="87"/>
    </row>
    <row r="824" spans="5:5" x14ac:dyDescent="0.2">
      <c r="E824" s="87"/>
    </row>
    <row r="825" spans="5:5" x14ac:dyDescent="0.2">
      <c r="E825" s="87"/>
    </row>
    <row r="826" spans="5:5" x14ac:dyDescent="0.2">
      <c r="E826" s="87"/>
    </row>
    <row r="827" spans="5:5" x14ac:dyDescent="0.2">
      <c r="E827" s="87"/>
    </row>
    <row r="828" spans="5:5" x14ac:dyDescent="0.2">
      <c r="E828" s="87"/>
    </row>
    <row r="829" spans="5:5" x14ac:dyDescent="0.2">
      <c r="E829" s="87"/>
    </row>
    <row r="830" spans="5:5" x14ac:dyDescent="0.2">
      <c r="E830" s="87"/>
    </row>
    <row r="831" spans="5:5" x14ac:dyDescent="0.2">
      <c r="E831" s="87"/>
    </row>
    <row r="832" spans="5:5" x14ac:dyDescent="0.2">
      <c r="E832" s="87"/>
    </row>
    <row r="833" spans="5:5" x14ac:dyDescent="0.2">
      <c r="E833" s="87"/>
    </row>
    <row r="834" spans="5:5" x14ac:dyDescent="0.2">
      <c r="E834" s="87"/>
    </row>
    <row r="835" spans="5:5" x14ac:dyDescent="0.2">
      <c r="E835" s="87"/>
    </row>
    <row r="836" spans="5:5" x14ac:dyDescent="0.2">
      <c r="E836" s="87"/>
    </row>
    <row r="837" spans="5:5" x14ac:dyDescent="0.2">
      <c r="E837" s="87"/>
    </row>
    <row r="838" spans="5:5" x14ac:dyDescent="0.2">
      <c r="E838" s="87"/>
    </row>
    <row r="839" spans="5:5" x14ac:dyDescent="0.2">
      <c r="E839" s="87"/>
    </row>
    <row r="840" spans="5:5" x14ac:dyDescent="0.2">
      <c r="E840" s="87"/>
    </row>
    <row r="841" spans="5:5" x14ac:dyDescent="0.2">
      <c r="E841" s="87"/>
    </row>
    <row r="842" spans="5:5" x14ac:dyDescent="0.2">
      <c r="E842" s="87"/>
    </row>
    <row r="843" spans="5:5" x14ac:dyDescent="0.2">
      <c r="E843" s="87"/>
    </row>
    <row r="844" spans="5:5" x14ac:dyDescent="0.2">
      <c r="E844" s="87"/>
    </row>
    <row r="845" spans="5:5" x14ac:dyDescent="0.2">
      <c r="E845" s="87"/>
    </row>
    <row r="846" spans="5:5" x14ac:dyDescent="0.2">
      <c r="E846" s="87"/>
    </row>
    <row r="847" spans="5:5" x14ac:dyDescent="0.2">
      <c r="E847" s="87"/>
    </row>
    <row r="848" spans="5:5" x14ac:dyDescent="0.2">
      <c r="E848" s="87"/>
    </row>
    <row r="849" spans="5:5" x14ac:dyDescent="0.2">
      <c r="E849" s="87"/>
    </row>
    <row r="850" spans="5:5" x14ac:dyDescent="0.2">
      <c r="E850" s="87"/>
    </row>
    <row r="851" spans="5:5" x14ac:dyDescent="0.2">
      <c r="E851" s="87"/>
    </row>
    <row r="852" spans="5:5" x14ac:dyDescent="0.2">
      <c r="E852" s="87"/>
    </row>
    <row r="853" spans="5:5" x14ac:dyDescent="0.2">
      <c r="E853" s="87"/>
    </row>
    <row r="854" spans="5:5" x14ac:dyDescent="0.2">
      <c r="E854" s="87"/>
    </row>
    <row r="855" spans="5:5" x14ac:dyDescent="0.2">
      <c r="E855" s="87"/>
    </row>
    <row r="856" spans="5:5" x14ac:dyDescent="0.2">
      <c r="E856" s="87"/>
    </row>
    <row r="857" spans="5:5" x14ac:dyDescent="0.2">
      <c r="E857" s="87"/>
    </row>
    <row r="858" spans="5:5" x14ac:dyDescent="0.2">
      <c r="E858" s="87"/>
    </row>
    <row r="859" spans="5:5" x14ac:dyDescent="0.2">
      <c r="E859" s="87"/>
    </row>
    <row r="860" spans="5:5" x14ac:dyDescent="0.2">
      <c r="E860" s="87"/>
    </row>
    <row r="861" spans="5:5" x14ac:dyDescent="0.2">
      <c r="E861" s="87"/>
    </row>
    <row r="862" spans="5:5" x14ac:dyDescent="0.2">
      <c r="E862" s="87"/>
    </row>
    <row r="863" spans="5:5" x14ac:dyDescent="0.2">
      <c r="E863" s="87"/>
    </row>
    <row r="864" spans="5:5" x14ac:dyDescent="0.2">
      <c r="E864" s="87"/>
    </row>
    <row r="865" spans="5:5" x14ac:dyDescent="0.2">
      <c r="E865" s="87"/>
    </row>
    <row r="866" spans="5:5" x14ac:dyDescent="0.2">
      <c r="E866" s="87"/>
    </row>
    <row r="867" spans="5:5" x14ac:dyDescent="0.2">
      <c r="E867" s="87"/>
    </row>
    <row r="868" spans="5:5" x14ac:dyDescent="0.2">
      <c r="E868" s="87"/>
    </row>
    <row r="869" spans="5:5" x14ac:dyDescent="0.2">
      <c r="E869" s="87"/>
    </row>
    <row r="870" spans="5:5" x14ac:dyDescent="0.2">
      <c r="E870" s="87"/>
    </row>
    <row r="871" spans="5:5" x14ac:dyDescent="0.2">
      <c r="E871" s="87"/>
    </row>
    <row r="872" spans="5:5" x14ac:dyDescent="0.2">
      <c r="E872" s="87"/>
    </row>
    <row r="873" spans="5:5" x14ac:dyDescent="0.2">
      <c r="E873" s="87"/>
    </row>
    <row r="874" spans="5:5" x14ac:dyDescent="0.2">
      <c r="E874" s="87"/>
    </row>
    <row r="875" spans="5:5" x14ac:dyDescent="0.2">
      <c r="E875" s="87"/>
    </row>
    <row r="876" spans="5:5" x14ac:dyDescent="0.2">
      <c r="E876" s="87"/>
    </row>
    <row r="877" spans="5:5" x14ac:dyDescent="0.2">
      <c r="E877" s="87"/>
    </row>
    <row r="878" spans="5:5" x14ac:dyDescent="0.2">
      <c r="E878" s="87"/>
    </row>
    <row r="879" spans="5:5" x14ac:dyDescent="0.2">
      <c r="E879" s="87"/>
    </row>
    <row r="880" spans="5:5" x14ac:dyDescent="0.2">
      <c r="E880" s="87"/>
    </row>
    <row r="881" spans="5:5" x14ac:dyDescent="0.2">
      <c r="E881" s="87"/>
    </row>
    <row r="882" spans="5:5" x14ac:dyDescent="0.2">
      <c r="E882" s="87"/>
    </row>
    <row r="883" spans="5:5" x14ac:dyDescent="0.2">
      <c r="E883" s="87"/>
    </row>
    <row r="884" spans="5:5" x14ac:dyDescent="0.2">
      <c r="E884" s="87"/>
    </row>
    <row r="885" spans="5:5" x14ac:dyDescent="0.2">
      <c r="E885" s="87"/>
    </row>
    <row r="886" spans="5:5" x14ac:dyDescent="0.2">
      <c r="E886" s="87"/>
    </row>
    <row r="887" spans="5:5" x14ac:dyDescent="0.2">
      <c r="E887" s="87"/>
    </row>
    <row r="888" spans="5:5" x14ac:dyDescent="0.2">
      <c r="E888" s="87"/>
    </row>
    <row r="889" spans="5:5" x14ac:dyDescent="0.2">
      <c r="E889" s="87"/>
    </row>
    <row r="890" spans="5:5" x14ac:dyDescent="0.2">
      <c r="E890" s="87"/>
    </row>
    <row r="891" spans="5:5" x14ac:dyDescent="0.2">
      <c r="E891" s="87"/>
    </row>
    <row r="892" spans="5:5" x14ac:dyDescent="0.2">
      <c r="E892" s="87"/>
    </row>
    <row r="893" spans="5:5" x14ac:dyDescent="0.2">
      <c r="E893" s="87"/>
    </row>
    <row r="894" spans="5:5" x14ac:dyDescent="0.2">
      <c r="E894" s="87"/>
    </row>
    <row r="895" spans="5:5" x14ac:dyDescent="0.2">
      <c r="E895" s="87"/>
    </row>
    <row r="896" spans="5:5" x14ac:dyDescent="0.2">
      <c r="E896" s="87"/>
    </row>
    <row r="897" spans="5:5" x14ac:dyDescent="0.2">
      <c r="E897" s="87"/>
    </row>
    <row r="898" spans="5:5" x14ac:dyDescent="0.2">
      <c r="E898" s="87"/>
    </row>
    <row r="899" spans="5:5" x14ac:dyDescent="0.2">
      <c r="E899" s="87"/>
    </row>
    <row r="900" spans="5:5" x14ac:dyDescent="0.2">
      <c r="E900" s="87"/>
    </row>
    <row r="901" spans="5:5" x14ac:dyDescent="0.2">
      <c r="E901" s="87"/>
    </row>
    <row r="902" spans="5:5" x14ac:dyDescent="0.2">
      <c r="E902" s="87"/>
    </row>
    <row r="903" spans="5:5" x14ac:dyDescent="0.2">
      <c r="E903" s="87"/>
    </row>
    <row r="904" spans="5:5" x14ac:dyDescent="0.2">
      <c r="E904" s="87"/>
    </row>
    <row r="905" spans="5:5" x14ac:dyDescent="0.2">
      <c r="E905" s="87"/>
    </row>
    <row r="906" spans="5:5" x14ac:dyDescent="0.2">
      <c r="E906" s="87"/>
    </row>
    <row r="907" spans="5:5" x14ac:dyDescent="0.2">
      <c r="E907" s="87"/>
    </row>
    <row r="908" spans="5:5" x14ac:dyDescent="0.2">
      <c r="E908" s="87"/>
    </row>
    <row r="909" spans="5:5" x14ac:dyDescent="0.2">
      <c r="E909" s="87"/>
    </row>
    <row r="910" spans="5:5" x14ac:dyDescent="0.2">
      <c r="E910" s="87"/>
    </row>
    <row r="911" spans="5:5" x14ac:dyDescent="0.2">
      <c r="E911" s="87"/>
    </row>
    <row r="912" spans="5:5" x14ac:dyDescent="0.2">
      <c r="E912" s="87"/>
    </row>
    <row r="913" spans="5:5" x14ac:dyDescent="0.2">
      <c r="E913" s="87"/>
    </row>
    <row r="914" spans="5:5" x14ac:dyDescent="0.2">
      <c r="E914" s="87"/>
    </row>
    <row r="915" spans="5:5" x14ac:dyDescent="0.2">
      <c r="E915" s="87"/>
    </row>
    <row r="916" spans="5:5" x14ac:dyDescent="0.2">
      <c r="E916" s="87"/>
    </row>
    <row r="917" spans="5:5" x14ac:dyDescent="0.2">
      <c r="E917" s="87"/>
    </row>
    <row r="918" spans="5:5" x14ac:dyDescent="0.2">
      <c r="E918" s="87"/>
    </row>
    <row r="919" spans="5:5" x14ac:dyDescent="0.2">
      <c r="E919" s="87"/>
    </row>
    <row r="920" spans="5:5" x14ac:dyDescent="0.2">
      <c r="E920" s="87"/>
    </row>
    <row r="921" spans="5:5" x14ac:dyDescent="0.2">
      <c r="E921" s="87"/>
    </row>
    <row r="922" spans="5:5" x14ac:dyDescent="0.2">
      <c r="E922" s="87"/>
    </row>
    <row r="923" spans="5:5" x14ac:dyDescent="0.2">
      <c r="E923" s="87"/>
    </row>
    <row r="924" spans="5:5" x14ac:dyDescent="0.2">
      <c r="E924" s="87"/>
    </row>
    <row r="925" spans="5:5" x14ac:dyDescent="0.2">
      <c r="E925" s="87"/>
    </row>
    <row r="926" spans="5:5" x14ac:dyDescent="0.2">
      <c r="E926" s="87"/>
    </row>
    <row r="927" spans="5:5" x14ac:dyDescent="0.2">
      <c r="E927" s="87"/>
    </row>
    <row r="928" spans="5:5" x14ac:dyDescent="0.2">
      <c r="E928" s="87"/>
    </row>
    <row r="929" spans="5:5" x14ac:dyDescent="0.2">
      <c r="E929" s="87"/>
    </row>
    <row r="930" spans="5:5" x14ac:dyDescent="0.2">
      <c r="E930" s="87"/>
    </row>
    <row r="931" spans="5:5" x14ac:dyDescent="0.2">
      <c r="E931" s="87"/>
    </row>
    <row r="932" spans="5:5" x14ac:dyDescent="0.2">
      <c r="E932" s="87"/>
    </row>
    <row r="933" spans="5:5" x14ac:dyDescent="0.2">
      <c r="E933" s="87"/>
    </row>
    <row r="934" spans="5:5" x14ac:dyDescent="0.2">
      <c r="E934" s="87"/>
    </row>
    <row r="935" spans="5:5" x14ac:dyDescent="0.2">
      <c r="E935" s="87"/>
    </row>
    <row r="936" spans="5:5" x14ac:dyDescent="0.2">
      <c r="E936" s="87"/>
    </row>
    <row r="937" spans="5:5" x14ac:dyDescent="0.2">
      <c r="E937" s="87"/>
    </row>
    <row r="938" spans="5:5" x14ac:dyDescent="0.2">
      <c r="E938" s="87"/>
    </row>
    <row r="939" spans="5:5" x14ac:dyDescent="0.2">
      <c r="E939" s="87"/>
    </row>
    <row r="940" spans="5:5" x14ac:dyDescent="0.2">
      <c r="E940" s="87"/>
    </row>
    <row r="941" spans="5:5" x14ac:dyDescent="0.2">
      <c r="E941" s="87"/>
    </row>
    <row r="942" spans="5:5" x14ac:dyDescent="0.2">
      <c r="E942" s="87"/>
    </row>
    <row r="943" spans="5:5" x14ac:dyDescent="0.2">
      <c r="E943" s="87"/>
    </row>
    <row r="944" spans="5:5" x14ac:dyDescent="0.2">
      <c r="E944" s="87"/>
    </row>
    <row r="945" spans="5:5" x14ac:dyDescent="0.2">
      <c r="E945" s="87"/>
    </row>
    <row r="946" spans="5:5" x14ac:dyDescent="0.2">
      <c r="E946" s="87"/>
    </row>
    <row r="947" spans="5:5" x14ac:dyDescent="0.2">
      <c r="E947" s="87"/>
    </row>
    <row r="948" spans="5:5" x14ac:dyDescent="0.2">
      <c r="E948" s="87"/>
    </row>
    <row r="949" spans="5:5" x14ac:dyDescent="0.2">
      <c r="E949" s="87"/>
    </row>
    <row r="950" spans="5:5" x14ac:dyDescent="0.2">
      <c r="E950" s="87"/>
    </row>
    <row r="951" spans="5:5" x14ac:dyDescent="0.2">
      <c r="E951" s="87"/>
    </row>
    <row r="952" spans="5:5" x14ac:dyDescent="0.2">
      <c r="E952" s="87"/>
    </row>
    <row r="953" spans="5:5" x14ac:dyDescent="0.2">
      <c r="E953" s="87"/>
    </row>
    <row r="954" spans="5:5" x14ac:dyDescent="0.2">
      <c r="E954" s="87"/>
    </row>
    <row r="955" spans="5:5" x14ac:dyDescent="0.2">
      <c r="E955" s="87"/>
    </row>
    <row r="956" spans="5:5" x14ac:dyDescent="0.2">
      <c r="E956" s="87"/>
    </row>
    <row r="957" spans="5:5" x14ac:dyDescent="0.2">
      <c r="E957" s="87"/>
    </row>
    <row r="958" spans="5:5" x14ac:dyDescent="0.2">
      <c r="E958" s="87"/>
    </row>
    <row r="959" spans="5:5" x14ac:dyDescent="0.2">
      <c r="E959" s="87"/>
    </row>
    <row r="960" spans="5:5" x14ac:dyDescent="0.2">
      <c r="E960" s="87"/>
    </row>
    <row r="961" spans="5:5" x14ac:dyDescent="0.2">
      <c r="E961" s="87"/>
    </row>
    <row r="962" spans="5:5" x14ac:dyDescent="0.2">
      <c r="E962" s="87"/>
    </row>
    <row r="963" spans="5:5" x14ac:dyDescent="0.2">
      <c r="E963" s="87"/>
    </row>
    <row r="964" spans="5:5" x14ac:dyDescent="0.2">
      <c r="E964" s="87"/>
    </row>
    <row r="965" spans="5:5" x14ac:dyDescent="0.2">
      <c r="E965" s="87"/>
    </row>
    <row r="966" spans="5:5" x14ac:dyDescent="0.2">
      <c r="E966" s="87"/>
    </row>
    <row r="967" spans="5:5" x14ac:dyDescent="0.2">
      <c r="E967" s="87"/>
    </row>
    <row r="968" spans="5:5" x14ac:dyDescent="0.2">
      <c r="E968" s="87"/>
    </row>
    <row r="969" spans="5:5" x14ac:dyDescent="0.2">
      <c r="E969" s="87"/>
    </row>
    <row r="970" spans="5:5" x14ac:dyDescent="0.2">
      <c r="E970" s="87"/>
    </row>
    <row r="971" spans="5:5" x14ac:dyDescent="0.2">
      <c r="E971" s="87"/>
    </row>
    <row r="972" spans="5:5" x14ac:dyDescent="0.2">
      <c r="E972" s="87"/>
    </row>
    <row r="973" spans="5:5" x14ac:dyDescent="0.2">
      <c r="E973" s="87"/>
    </row>
    <row r="974" spans="5:5" x14ac:dyDescent="0.2">
      <c r="E974" s="87"/>
    </row>
    <row r="975" spans="5:5" x14ac:dyDescent="0.2">
      <c r="E975" s="87"/>
    </row>
    <row r="976" spans="5:5" x14ac:dyDescent="0.2">
      <c r="E976" s="87"/>
    </row>
    <row r="977" spans="5:5" x14ac:dyDescent="0.2">
      <c r="E977" s="87"/>
    </row>
    <row r="978" spans="5:5" x14ac:dyDescent="0.2">
      <c r="E978" s="87"/>
    </row>
    <row r="979" spans="5:5" x14ac:dyDescent="0.2">
      <c r="E979" s="87"/>
    </row>
    <row r="980" spans="5:5" x14ac:dyDescent="0.2">
      <c r="E980" s="87"/>
    </row>
    <row r="981" spans="5:5" x14ac:dyDescent="0.2">
      <c r="E981" s="87"/>
    </row>
    <row r="982" spans="5:5" x14ac:dyDescent="0.2">
      <c r="E982" s="87"/>
    </row>
    <row r="983" spans="5:5" x14ac:dyDescent="0.2">
      <c r="E983" s="87"/>
    </row>
    <row r="984" spans="5:5" x14ac:dyDescent="0.2">
      <c r="E984" s="87"/>
    </row>
    <row r="985" spans="5:5" x14ac:dyDescent="0.2">
      <c r="E985" s="87"/>
    </row>
    <row r="986" spans="5:5" x14ac:dyDescent="0.2">
      <c r="E986" s="87"/>
    </row>
    <row r="987" spans="5:5" x14ac:dyDescent="0.2">
      <c r="E987" s="87"/>
    </row>
    <row r="988" spans="5:5" x14ac:dyDescent="0.2">
      <c r="E988" s="87"/>
    </row>
    <row r="989" spans="5:5" x14ac:dyDescent="0.2">
      <c r="E989" s="87"/>
    </row>
    <row r="990" spans="5:5" x14ac:dyDescent="0.2">
      <c r="E990" s="87"/>
    </row>
    <row r="991" spans="5:5" x14ac:dyDescent="0.2">
      <c r="E991" s="87"/>
    </row>
    <row r="992" spans="5:5" x14ac:dyDescent="0.2">
      <c r="E992" s="87"/>
    </row>
    <row r="993" spans="5:5" x14ac:dyDescent="0.2">
      <c r="E993" s="87"/>
    </row>
    <row r="994" spans="5:5" x14ac:dyDescent="0.2">
      <c r="E994" s="87"/>
    </row>
    <row r="995" spans="5:5" x14ac:dyDescent="0.2">
      <c r="E995" s="87"/>
    </row>
    <row r="996" spans="5:5" x14ac:dyDescent="0.2">
      <c r="E996" s="87"/>
    </row>
    <row r="997" spans="5:5" x14ac:dyDescent="0.2">
      <c r="E997" s="87"/>
    </row>
    <row r="998" spans="5:5" x14ac:dyDescent="0.2">
      <c r="E998" s="87"/>
    </row>
    <row r="999" spans="5:5" x14ac:dyDescent="0.2">
      <c r="E999" s="87"/>
    </row>
    <row r="1000" spans="5:5" x14ac:dyDescent="0.2">
      <c r="E1000" s="87"/>
    </row>
    <row r="1001" spans="5:5" x14ac:dyDescent="0.2">
      <c r="E1001" s="87"/>
    </row>
    <row r="1002" spans="5:5" x14ac:dyDescent="0.2">
      <c r="E1002" s="87"/>
    </row>
    <row r="1003" spans="5:5" x14ac:dyDescent="0.2">
      <c r="E1003" s="87"/>
    </row>
    <row r="1004" spans="5:5" x14ac:dyDescent="0.2">
      <c r="E1004" s="87"/>
    </row>
    <row r="1005" spans="5:5" x14ac:dyDescent="0.2">
      <c r="E1005" s="87"/>
    </row>
    <row r="1006" spans="5:5" x14ac:dyDescent="0.2">
      <c r="E1006" s="87"/>
    </row>
    <row r="1007" spans="5:5" x14ac:dyDescent="0.2">
      <c r="E1007" s="87"/>
    </row>
    <row r="1008" spans="5:5" x14ac:dyDescent="0.2">
      <c r="E1008" s="87"/>
    </row>
    <row r="1009" spans="5:5" x14ac:dyDescent="0.2">
      <c r="E1009" s="87"/>
    </row>
    <row r="1010" spans="5:5" x14ac:dyDescent="0.2">
      <c r="E1010" s="87"/>
    </row>
    <row r="1011" spans="5:5" x14ac:dyDescent="0.2">
      <c r="E1011" s="87"/>
    </row>
    <row r="1012" spans="5:5" x14ac:dyDescent="0.2">
      <c r="E1012" s="87"/>
    </row>
    <row r="1013" spans="5:5" x14ac:dyDescent="0.2">
      <c r="E1013" s="87"/>
    </row>
    <row r="1014" spans="5:5" x14ac:dyDescent="0.2">
      <c r="E1014" s="87"/>
    </row>
    <row r="1015" spans="5:5" x14ac:dyDescent="0.2">
      <c r="E1015" s="87"/>
    </row>
    <row r="1016" spans="5:5" x14ac:dyDescent="0.2">
      <c r="E1016" s="87"/>
    </row>
    <row r="1017" spans="5:5" x14ac:dyDescent="0.2">
      <c r="E1017" s="87"/>
    </row>
    <row r="1018" spans="5:5" x14ac:dyDescent="0.2">
      <c r="E1018" s="87"/>
    </row>
    <row r="1019" spans="5:5" x14ac:dyDescent="0.2">
      <c r="E1019" s="87"/>
    </row>
    <row r="1020" spans="5:5" x14ac:dyDescent="0.2">
      <c r="E1020" s="87"/>
    </row>
    <row r="1021" spans="5:5" x14ac:dyDescent="0.2">
      <c r="E1021" s="87"/>
    </row>
    <row r="1022" spans="5:5" x14ac:dyDescent="0.2">
      <c r="E1022" s="87"/>
    </row>
    <row r="1023" spans="5:5" x14ac:dyDescent="0.2">
      <c r="E1023" s="87"/>
    </row>
    <row r="1024" spans="5:5" x14ac:dyDescent="0.2">
      <c r="E1024" s="87"/>
    </row>
    <row r="1025" spans="5:5" x14ac:dyDescent="0.2">
      <c r="E1025" s="87"/>
    </row>
    <row r="1026" spans="5:5" x14ac:dyDescent="0.2">
      <c r="E1026" s="87"/>
    </row>
    <row r="1027" spans="5:5" x14ac:dyDescent="0.2">
      <c r="E1027" s="87"/>
    </row>
    <row r="1028" spans="5:5" x14ac:dyDescent="0.2">
      <c r="E1028" s="87"/>
    </row>
    <row r="1029" spans="5:5" x14ac:dyDescent="0.2">
      <c r="E1029" s="87"/>
    </row>
    <row r="1030" spans="5:5" x14ac:dyDescent="0.2">
      <c r="E1030" s="87"/>
    </row>
    <row r="1031" spans="5:5" x14ac:dyDescent="0.2">
      <c r="E1031" s="87"/>
    </row>
    <row r="1032" spans="5:5" x14ac:dyDescent="0.2">
      <c r="E1032" s="87"/>
    </row>
    <row r="1033" spans="5:5" x14ac:dyDescent="0.2">
      <c r="E1033" s="87"/>
    </row>
    <row r="1034" spans="5:5" x14ac:dyDescent="0.2">
      <c r="E1034" s="87"/>
    </row>
    <row r="1035" spans="5:5" x14ac:dyDescent="0.2">
      <c r="E1035" s="87"/>
    </row>
    <row r="1036" spans="5:5" x14ac:dyDescent="0.2">
      <c r="E1036" s="87"/>
    </row>
    <row r="1037" spans="5:5" x14ac:dyDescent="0.2">
      <c r="E1037" s="87"/>
    </row>
    <row r="1038" spans="5:5" x14ac:dyDescent="0.2">
      <c r="E1038" s="87"/>
    </row>
    <row r="1039" spans="5:5" x14ac:dyDescent="0.2">
      <c r="E1039" s="87"/>
    </row>
    <row r="1040" spans="5:5" x14ac:dyDescent="0.2">
      <c r="E1040" s="87"/>
    </row>
    <row r="1041" spans="5:5" x14ac:dyDescent="0.2">
      <c r="E1041" s="87"/>
    </row>
    <row r="1042" spans="5:5" x14ac:dyDescent="0.2">
      <c r="E1042" s="87"/>
    </row>
    <row r="1043" spans="5:5" x14ac:dyDescent="0.2">
      <c r="E1043" s="87"/>
    </row>
    <row r="1044" spans="5:5" x14ac:dyDescent="0.2">
      <c r="E1044" s="87"/>
    </row>
    <row r="1045" spans="5:5" x14ac:dyDescent="0.2">
      <c r="E1045" s="87"/>
    </row>
    <row r="1046" spans="5:5" x14ac:dyDescent="0.2">
      <c r="E1046" s="87"/>
    </row>
    <row r="1047" spans="5:5" x14ac:dyDescent="0.2">
      <c r="E1047" s="87"/>
    </row>
    <row r="1048" spans="5:5" x14ac:dyDescent="0.2">
      <c r="E1048" s="87"/>
    </row>
    <row r="1049" spans="5:5" x14ac:dyDescent="0.2">
      <c r="E1049" s="87"/>
    </row>
    <row r="1050" spans="5:5" x14ac:dyDescent="0.2">
      <c r="E1050" s="87"/>
    </row>
    <row r="1051" spans="5:5" x14ac:dyDescent="0.2">
      <c r="E1051" s="87"/>
    </row>
    <row r="1052" spans="5:5" x14ac:dyDescent="0.2">
      <c r="E1052" s="87"/>
    </row>
    <row r="1053" spans="5:5" x14ac:dyDescent="0.2">
      <c r="E1053" s="87"/>
    </row>
    <row r="1054" spans="5:5" x14ac:dyDescent="0.2">
      <c r="E1054" s="87"/>
    </row>
    <row r="1055" spans="5:5" x14ac:dyDescent="0.2">
      <c r="E1055" s="87"/>
    </row>
    <row r="1056" spans="5:5" x14ac:dyDescent="0.2">
      <c r="E1056" s="87"/>
    </row>
    <row r="1057" spans="5:5" x14ac:dyDescent="0.2">
      <c r="E1057" s="87"/>
    </row>
    <row r="1058" spans="5:5" x14ac:dyDescent="0.2">
      <c r="E1058" s="87"/>
    </row>
    <row r="1059" spans="5:5" x14ac:dyDescent="0.2">
      <c r="E1059" s="87"/>
    </row>
    <row r="1060" spans="5:5" x14ac:dyDescent="0.2">
      <c r="E1060" s="87"/>
    </row>
    <row r="1061" spans="5:5" x14ac:dyDescent="0.2">
      <c r="E1061" s="87"/>
    </row>
    <row r="1062" spans="5:5" x14ac:dyDescent="0.2">
      <c r="E1062" s="87"/>
    </row>
    <row r="1063" spans="5:5" x14ac:dyDescent="0.2">
      <c r="E1063" s="87"/>
    </row>
    <row r="1064" spans="5:5" x14ac:dyDescent="0.2">
      <c r="E1064" s="87"/>
    </row>
    <row r="1065" spans="5:5" x14ac:dyDescent="0.2">
      <c r="E1065" s="87"/>
    </row>
    <row r="1066" spans="5:5" x14ac:dyDescent="0.2">
      <c r="E1066" s="87"/>
    </row>
    <row r="1067" spans="5:5" x14ac:dyDescent="0.2">
      <c r="E1067" s="87"/>
    </row>
    <row r="1068" spans="5:5" x14ac:dyDescent="0.2">
      <c r="E1068" s="87"/>
    </row>
    <row r="1069" spans="5:5" x14ac:dyDescent="0.2">
      <c r="E1069" s="87"/>
    </row>
    <row r="1070" spans="5:5" x14ac:dyDescent="0.2">
      <c r="E1070" s="87"/>
    </row>
    <row r="1071" spans="5:5" x14ac:dyDescent="0.2">
      <c r="E1071" s="87"/>
    </row>
    <row r="1072" spans="5:5" x14ac:dyDescent="0.2">
      <c r="E1072" s="87"/>
    </row>
    <row r="1073" spans="5:5" x14ac:dyDescent="0.2">
      <c r="E1073" s="87"/>
    </row>
    <row r="1074" spans="5:5" x14ac:dyDescent="0.2">
      <c r="E1074" s="87"/>
    </row>
    <row r="1075" spans="5:5" x14ac:dyDescent="0.2">
      <c r="E1075" s="87"/>
    </row>
    <row r="1076" spans="5:5" x14ac:dyDescent="0.2">
      <c r="E1076" s="87"/>
    </row>
    <row r="1077" spans="5:5" x14ac:dyDescent="0.2">
      <c r="E1077" s="87"/>
    </row>
    <row r="1078" spans="5:5" x14ac:dyDescent="0.2">
      <c r="E1078" s="87"/>
    </row>
    <row r="1079" spans="5:5" x14ac:dyDescent="0.2">
      <c r="E1079" s="87"/>
    </row>
    <row r="1080" spans="5:5" x14ac:dyDescent="0.2">
      <c r="E1080" s="87"/>
    </row>
    <row r="1081" spans="5:5" x14ac:dyDescent="0.2">
      <c r="E1081" s="87"/>
    </row>
    <row r="1082" spans="5:5" x14ac:dyDescent="0.2">
      <c r="E1082" s="87"/>
    </row>
    <row r="1083" spans="5:5" x14ac:dyDescent="0.2">
      <c r="E1083" s="87"/>
    </row>
    <row r="1084" spans="5:5" x14ac:dyDescent="0.2">
      <c r="E1084" s="87"/>
    </row>
    <row r="1085" spans="5:5" x14ac:dyDescent="0.2">
      <c r="E1085" s="87"/>
    </row>
    <row r="1086" spans="5:5" x14ac:dyDescent="0.2">
      <c r="E1086" s="87"/>
    </row>
    <row r="1087" spans="5:5" x14ac:dyDescent="0.2">
      <c r="E1087" s="87"/>
    </row>
    <row r="1088" spans="5:5" x14ac:dyDescent="0.2">
      <c r="E1088" s="87"/>
    </row>
    <row r="1089" spans="5:5" x14ac:dyDescent="0.2">
      <c r="E1089" s="87"/>
    </row>
    <row r="1090" spans="5:5" x14ac:dyDescent="0.2">
      <c r="E1090" s="87"/>
    </row>
    <row r="1091" spans="5:5" x14ac:dyDescent="0.2">
      <c r="E1091" s="87"/>
    </row>
    <row r="1092" spans="5:5" x14ac:dyDescent="0.2">
      <c r="E1092" s="87"/>
    </row>
    <row r="1093" spans="5:5" x14ac:dyDescent="0.2">
      <c r="E1093" s="87"/>
    </row>
    <row r="1094" spans="5:5" x14ac:dyDescent="0.2">
      <c r="E1094" s="87"/>
    </row>
    <row r="1095" spans="5:5" x14ac:dyDescent="0.2">
      <c r="E1095" s="87"/>
    </row>
    <row r="1096" spans="5:5" x14ac:dyDescent="0.2">
      <c r="E1096" s="87"/>
    </row>
    <row r="1097" spans="5:5" x14ac:dyDescent="0.2">
      <c r="E1097" s="87"/>
    </row>
    <row r="1098" spans="5:5" x14ac:dyDescent="0.2">
      <c r="E1098" s="87"/>
    </row>
    <row r="1099" spans="5:5" x14ac:dyDescent="0.2">
      <c r="E1099" s="87"/>
    </row>
    <row r="1100" spans="5:5" x14ac:dyDescent="0.2">
      <c r="E1100" s="87"/>
    </row>
    <row r="1101" spans="5:5" x14ac:dyDescent="0.2">
      <c r="E1101" s="87"/>
    </row>
    <row r="1102" spans="5:5" x14ac:dyDescent="0.2">
      <c r="E1102" s="87"/>
    </row>
    <row r="1103" spans="5:5" x14ac:dyDescent="0.2">
      <c r="E1103" s="87"/>
    </row>
    <row r="1104" spans="5:5" x14ac:dyDescent="0.2">
      <c r="E1104" s="87"/>
    </row>
    <row r="1105" spans="5:5" x14ac:dyDescent="0.2">
      <c r="E1105" s="87"/>
    </row>
    <row r="1106" spans="5:5" x14ac:dyDescent="0.2">
      <c r="E1106" s="87"/>
    </row>
    <row r="1107" spans="5:5" x14ac:dyDescent="0.2">
      <c r="E1107" s="87"/>
    </row>
    <row r="1108" spans="5:5" x14ac:dyDescent="0.2">
      <c r="E1108" s="87"/>
    </row>
    <row r="1109" spans="5:5" x14ac:dyDescent="0.2">
      <c r="E1109" s="87"/>
    </row>
    <row r="1110" spans="5:5" x14ac:dyDescent="0.2">
      <c r="E1110" s="87"/>
    </row>
    <row r="1111" spans="5:5" x14ac:dyDescent="0.2">
      <c r="E1111" s="87"/>
    </row>
    <row r="1112" spans="5:5" x14ac:dyDescent="0.2">
      <c r="E1112" s="87"/>
    </row>
    <row r="1113" spans="5:5" x14ac:dyDescent="0.2">
      <c r="E1113" s="87"/>
    </row>
    <row r="1114" spans="5:5" x14ac:dyDescent="0.2">
      <c r="E1114" s="87"/>
    </row>
    <row r="1115" spans="5:5" x14ac:dyDescent="0.2">
      <c r="E1115" s="87"/>
    </row>
    <row r="1116" spans="5:5" x14ac:dyDescent="0.2">
      <c r="E1116" s="87"/>
    </row>
    <row r="1117" spans="5:5" x14ac:dyDescent="0.2">
      <c r="E1117" s="87"/>
    </row>
    <row r="1118" spans="5:5" x14ac:dyDescent="0.2">
      <c r="E1118" s="87"/>
    </row>
    <row r="1119" spans="5:5" x14ac:dyDescent="0.2">
      <c r="E1119" s="87"/>
    </row>
    <row r="1120" spans="5:5" x14ac:dyDescent="0.2">
      <c r="E1120" s="87"/>
    </row>
    <row r="1121" spans="5:5" x14ac:dyDescent="0.2">
      <c r="E1121" s="87"/>
    </row>
    <row r="1122" spans="5:5" x14ac:dyDescent="0.2">
      <c r="E1122" s="87"/>
    </row>
    <row r="1123" spans="5:5" x14ac:dyDescent="0.2">
      <c r="E1123" s="87"/>
    </row>
    <row r="1124" spans="5:5" x14ac:dyDescent="0.2">
      <c r="E1124" s="87"/>
    </row>
    <row r="1125" spans="5:5" x14ac:dyDescent="0.2">
      <c r="E1125" s="87"/>
    </row>
    <row r="1126" spans="5:5" x14ac:dyDescent="0.2">
      <c r="E1126" s="87"/>
    </row>
    <row r="1127" spans="5:5" x14ac:dyDescent="0.2">
      <c r="E1127" s="87"/>
    </row>
    <row r="1128" spans="5:5" x14ac:dyDescent="0.2">
      <c r="E1128" s="87"/>
    </row>
    <row r="1129" spans="5:5" x14ac:dyDescent="0.2">
      <c r="E1129" s="87"/>
    </row>
    <row r="1130" spans="5:5" x14ac:dyDescent="0.2">
      <c r="E1130" s="87"/>
    </row>
    <row r="1131" spans="5:5" x14ac:dyDescent="0.2">
      <c r="E1131" s="87"/>
    </row>
    <row r="1132" spans="5:5" x14ac:dyDescent="0.2">
      <c r="E1132" s="87"/>
    </row>
    <row r="1133" spans="5:5" x14ac:dyDescent="0.2">
      <c r="E1133" s="87"/>
    </row>
    <row r="1134" spans="5:5" x14ac:dyDescent="0.2">
      <c r="E1134" s="87"/>
    </row>
    <row r="1135" spans="5:5" x14ac:dyDescent="0.2">
      <c r="E1135" s="87"/>
    </row>
    <row r="1136" spans="5:5" x14ac:dyDescent="0.2">
      <c r="E1136" s="87"/>
    </row>
    <row r="1137" spans="5:5" x14ac:dyDescent="0.2">
      <c r="E1137" s="87"/>
    </row>
    <row r="1138" spans="5:5" x14ac:dyDescent="0.2">
      <c r="E1138" s="87"/>
    </row>
    <row r="1139" spans="5:5" x14ac:dyDescent="0.2">
      <c r="E1139" s="87"/>
    </row>
    <row r="1140" spans="5:5" x14ac:dyDescent="0.2">
      <c r="E1140" s="87"/>
    </row>
    <row r="1141" spans="5:5" x14ac:dyDescent="0.2">
      <c r="E1141" s="87"/>
    </row>
    <row r="1142" spans="5:5" x14ac:dyDescent="0.2">
      <c r="E1142" s="87"/>
    </row>
    <row r="1143" spans="5:5" x14ac:dyDescent="0.2">
      <c r="E1143" s="87"/>
    </row>
    <row r="1144" spans="5:5" x14ac:dyDescent="0.2">
      <c r="E1144" s="87"/>
    </row>
    <row r="1145" spans="5:5" x14ac:dyDescent="0.2">
      <c r="E1145" s="87"/>
    </row>
    <row r="1146" spans="5:5" x14ac:dyDescent="0.2">
      <c r="E1146" s="87"/>
    </row>
    <row r="1147" spans="5:5" x14ac:dyDescent="0.2">
      <c r="E1147" s="87"/>
    </row>
    <row r="1148" spans="5:5" x14ac:dyDescent="0.2">
      <c r="E1148" s="87"/>
    </row>
    <row r="1149" spans="5:5" x14ac:dyDescent="0.2">
      <c r="E1149" s="87"/>
    </row>
    <row r="1150" spans="5:5" x14ac:dyDescent="0.2">
      <c r="E1150" s="87"/>
    </row>
    <row r="1151" spans="5:5" x14ac:dyDescent="0.2">
      <c r="E1151" s="87"/>
    </row>
    <row r="1152" spans="5:5" x14ac:dyDescent="0.2">
      <c r="E1152" s="87"/>
    </row>
    <row r="1153" spans="5:5" x14ac:dyDescent="0.2">
      <c r="E1153" s="87"/>
    </row>
    <row r="1154" spans="5:5" x14ac:dyDescent="0.2">
      <c r="E1154" s="87"/>
    </row>
    <row r="1155" spans="5:5" x14ac:dyDescent="0.2">
      <c r="E1155" s="87"/>
    </row>
    <row r="1156" spans="5:5" x14ac:dyDescent="0.2">
      <c r="E1156" s="87"/>
    </row>
    <row r="1157" spans="5:5" x14ac:dyDescent="0.2">
      <c r="E1157" s="87"/>
    </row>
    <row r="1158" spans="5:5" x14ac:dyDescent="0.2">
      <c r="E1158" s="87"/>
    </row>
    <row r="1159" spans="5:5" x14ac:dyDescent="0.2">
      <c r="E1159" s="87"/>
    </row>
    <row r="1160" spans="5:5" x14ac:dyDescent="0.2">
      <c r="E1160" s="87"/>
    </row>
    <row r="1161" spans="5:5" x14ac:dyDescent="0.2">
      <c r="E1161" s="87"/>
    </row>
    <row r="1162" spans="5:5" x14ac:dyDescent="0.2">
      <c r="E1162" s="87"/>
    </row>
    <row r="1163" spans="5:5" x14ac:dyDescent="0.2">
      <c r="E1163" s="87"/>
    </row>
    <row r="1164" spans="5:5" x14ac:dyDescent="0.2">
      <c r="E1164" s="87"/>
    </row>
    <row r="1165" spans="5:5" x14ac:dyDescent="0.2">
      <c r="E1165" s="87"/>
    </row>
    <row r="1166" spans="5:5" x14ac:dyDescent="0.2">
      <c r="E1166" s="87"/>
    </row>
    <row r="1167" spans="5:5" x14ac:dyDescent="0.2">
      <c r="E1167" s="87"/>
    </row>
    <row r="1168" spans="5:5" x14ac:dyDescent="0.2">
      <c r="E1168" s="87"/>
    </row>
    <row r="1169" spans="5:5" x14ac:dyDescent="0.2">
      <c r="E1169" s="87"/>
    </row>
    <row r="1170" spans="5:5" x14ac:dyDescent="0.2">
      <c r="E1170" s="87"/>
    </row>
    <row r="1171" spans="5:5" x14ac:dyDescent="0.2">
      <c r="E1171" s="87"/>
    </row>
    <row r="1172" spans="5:5" x14ac:dyDescent="0.2">
      <c r="E1172" s="87"/>
    </row>
    <row r="1173" spans="5:5" x14ac:dyDescent="0.2">
      <c r="E1173" s="87"/>
    </row>
    <row r="1174" spans="5:5" x14ac:dyDescent="0.2">
      <c r="E1174" s="87"/>
    </row>
    <row r="1175" spans="5:5" x14ac:dyDescent="0.2">
      <c r="E1175" s="87"/>
    </row>
    <row r="1176" spans="5:5" x14ac:dyDescent="0.2">
      <c r="E1176" s="87"/>
    </row>
    <row r="1177" spans="5:5" x14ac:dyDescent="0.2">
      <c r="E1177" s="87"/>
    </row>
    <row r="1178" spans="5:5" x14ac:dyDescent="0.2">
      <c r="E1178" s="87"/>
    </row>
    <row r="1179" spans="5:5" x14ac:dyDescent="0.2">
      <c r="E1179" s="87"/>
    </row>
    <row r="1180" spans="5:5" x14ac:dyDescent="0.2">
      <c r="E1180" s="87"/>
    </row>
    <row r="1181" spans="5:5" x14ac:dyDescent="0.2">
      <c r="E1181" s="87"/>
    </row>
    <row r="1182" spans="5:5" x14ac:dyDescent="0.2">
      <c r="E1182" s="87"/>
    </row>
    <row r="1183" spans="5:5" x14ac:dyDescent="0.2">
      <c r="E1183" s="87"/>
    </row>
    <row r="1184" spans="5:5" x14ac:dyDescent="0.2">
      <c r="E1184" s="87"/>
    </row>
    <row r="1185" spans="5:5" x14ac:dyDescent="0.2">
      <c r="E1185" s="87"/>
    </row>
    <row r="1186" spans="5:5" x14ac:dyDescent="0.2">
      <c r="E1186" s="87"/>
    </row>
    <row r="1187" spans="5:5" x14ac:dyDescent="0.2">
      <c r="E1187" s="87"/>
    </row>
    <row r="1188" spans="5:5" x14ac:dyDescent="0.2">
      <c r="E1188" s="87"/>
    </row>
    <row r="1189" spans="5:5" x14ac:dyDescent="0.2">
      <c r="E1189" s="87"/>
    </row>
    <row r="1190" spans="5:5" x14ac:dyDescent="0.2">
      <c r="E1190" s="87"/>
    </row>
    <row r="1191" spans="5:5" x14ac:dyDescent="0.2">
      <c r="E1191" s="87"/>
    </row>
    <row r="1192" spans="5:5" x14ac:dyDescent="0.2">
      <c r="E1192" s="87"/>
    </row>
    <row r="1193" spans="5:5" x14ac:dyDescent="0.2">
      <c r="E1193" s="87"/>
    </row>
    <row r="1194" spans="5:5" x14ac:dyDescent="0.2">
      <c r="E1194" s="87"/>
    </row>
    <row r="1195" spans="5:5" x14ac:dyDescent="0.2">
      <c r="E1195" s="87"/>
    </row>
    <row r="1196" spans="5:5" x14ac:dyDescent="0.2">
      <c r="E1196" s="87"/>
    </row>
    <row r="1197" spans="5:5" x14ac:dyDescent="0.2">
      <c r="E1197" s="87"/>
    </row>
    <row r="1198" spans="5:5" x14ac:dyDescent="0.2">
      <c r="E1198" s="87"/>
    </row>
    <row r="1199" spans="5:5" x14ac:dyDescent="0.2">
      <c r="E1199" s="87"/>
    </row>
    <row r="1200" spans="5:5" x14ac:dyDescent="0.2">
      <c r="E1200" s="87"/>
    </row>
    <row r="1201" spans="5:5" x14ac:dyDescent="0.2">
      <c r="E1201" s="87"/>
    </row>
    <row r="1202" spans="5:5" x14ac:dyDescent="0.2">
      <c r="E1202" s="87"/>
    </row>
    <row r="1203" spans="5:5" x14ac:dyDescent="0.2">
      <c r="E1203" s="87"/>
    </row>
    <row r="1204" spans="5:5" x14ac:dyDescent="0.2">
      <c r="E1204" s="87"/>
    </row>
    <row r="1205" spans="5:5" x14ac:dyDescent="0.2">
      <c r="E1205" s="87"/>
    </row>
    <row r="1206" spans="5:5" x14ac:dyDescent="0.2">
      <c r="E1206" s="87"/>
    </row>
    <row r="1207" spans="5:5" x14ac:dyDescent="0.2">
      <c r="E1207" s="87"/>
    </row>
    <row r="1208" spans="5:5" x14ac:dyDescent="0.2">
      <c r="E1208" s="87"/>
    </row>
    <row r="1209" spans="5:5" x14ac:dyDescent="0.2">
      <c r="E1209" s="87"/>
    </row>
    <row r="1210" spans="5:5" x14ac:dyDescent="0.2">
      <c r="E1210" s="87"/>
    </row>
    <row r="1211" spans="5:5" x14ac:dyDescent="0.2">
      <c r="E1211" s="87"/>
    </row>
    <row r="1212" spans="5:5" x14ac:dyDescent="0.2">
      <c r="E1212" s="87"/>
    </row>
    <row r="1213" spans="5:5" x14ac:dyDescent="0.2">
      <c r="E1213" s="87"/>
    </row>
    <row r="1214" spans="5:5" x14ac:dyDescent="0.2">
      <c r="E1214" s="87"/>
    </row>
    <row r="1215" spans="5:5" x14ac:dyDescent="0.2">
      <c r="E1215" s="87"/>
    </row>
    <row r="1216" spans="5:5" x14ac:dyDescent="0.2">
      <c r="E1216" s="87"/>
    </row>
    <row r="1217" spans="5:5" x14ac:dyDescent="0.2">
      <c r="E1217" s="87"/>
    </row>
    <row r="1218" spans="5:5" x14ac:dyDescent="0.2">
      <c r="E1218" s="87"/>
    </row>
    <row r="1219" spans="5:5" x14ac:dyDescent="0.2">
      <c r="E1219" s="87"/>
    </row>
    <row r="1220" spans="5:5" x14ac:dyDescent="0.2">
      <c r="E1220" s="87"/>
    </row>
    <row r="1221" spans="5:5" x14ac:dyDescent="0.2">
      <c r="E1221" s="87"/>
    </row>
    <row r="1222" spans="5:5" x14ac:dyDescent="0.2">
      <c r="E1222" s="87"/>
    </row>
    <row r="1223" spans="5:5" x14ac:dyDescent="0.2">
      <c r="E1223" s="87"/>
    </row>
    <row r="1224" spans="5:5" x14ac:dyDescent="0.2">
      <c r="E1224" s="87"/>
    </row>
    <row r="1225" spans="5:5" x14ac:dyDescent="0.2">
      <c r="E1225" s="87"/>
    </row>
    <row r="1226" spans="5:5" x14ac:dyDescent="0.2">
      <c r="E1226" s="87"/>
    </row>
    <row r="1227" spans="5:5" x14ac:dyDescent="0.2">
      <c r="E1227" s="87"/>
    </row>
    <row r="1228" spans="5:5" x14ac:dyDescent="0.2">
      <c r="E1228" s="87"/>
    </row>
    <row r="1229" spans="5:5" x14ac:dyDescent="0.2">
      <c r="E1229" s="87"/>
    </row>
    <row r="1230" spans="5:5" x14ac:dyDescent="0.2">
      <c r="E1230" s="87"/>
    </row>
    <row r="1231" spans="5:5" x14ac:dyDescent="0.2">
      <c r="E1231" s="87"/>
    </row>
    <row r="1232" spans="5:5" x14ac:dyDescent="0.2">
      <c r="E1232" s="87"/>
    </row>
    <row r="1233" spans="5:5" x14ac:dyDescent="0.2">
      <c r="E1233" s="87"/>
    </row>
    <row r="1234" spans="5:5" x14ac:dyDescent="0.2">
      <c r="E1234" s="87"/>
    </row>
    <row r="1235" spans="5:5" x14ac:dyDescent="0.2">
      <c r="E1235" s="87"/>
    </row>
    <row r="1236" spans="5:5" x14ac:dyDescent="0.2">
      <c r="E1236" s="87"/>
    </row>
    <row r="1237" spans="5:5" x14ac:dyDescent="0.2">
      <c r="E1237" s="87"/>
    </row>
    <row r="1238" spans="5:5" x14ac:dyDescent="0.2">
      <c r="E1238" s="87"/>
    </row>
    <row r="1239" spans="5:5" x14ac:dyDescent="0.2">
      <c r="E1239" s="87"/>
    </row>
    <row r="1240" spans="5:5" x14ac:dyDescent="0.2">
      <c r="E1240" s="87"/>
    </row>
    <row r="1241" spans="5:5" x14ac:dyDescent="0.2">
      <c r="E1241" s="87"/>
    </row>
    <row r="1242" spans="5:5" x14ac:dyDescent="0.2">
      <c r="E1242" s="87"/>
    </row>
    <row r="1243" spans="5:5" x14ac:dyDescent="0.2">
      <c r="E1243" s="87"/>
    </row>
    <row r="1244" spans="5:5" x14ac:dyDescent="0.2">
      <c r="E1244" s="87"/>
    </row>
    <row r="1245" spans="5:5" x14ac:dyDescent="0.2">
      <c r="E1245" s="87"/>
    </row>
    <row r="1246" spans="5:5" x14ac:dyDescent="0.2">
      <c r="E1246" s="87"/>
    </row>
    <row r="1247" spans="5:5" x14ac:dyDescent="0.2">
      <c r="E1247" s="87"/>
    </row>
    <row r="1248" spans="5:5" x14ac:dyDescent="0.2">
      <c r="E1248" s="87"/>
    </row>
    <row r="1249" spans="5:5" x14ac:dyDescent="0.2">
      <c r="E1249" s="87"/>
    </row>
    <row r="1250" spans="5:5" x14ac:dyDescent="0.2">
      <c r="E1250" s="87"/>
    </row>
    <row r="1251" spans="5:5" x14ac:dyDescent="0.2">
      <c r="E1251" s="87"/>
    </row>
    <row r="1252" spans="5:5" x14ac:dyDescent="0.2">
      <c r="E1252" s="87"/>
    </row>
    <row r="1253" spans="5:5" x14ac:dyDescent="0.2">
      <c r="E1253" s="87"/>
    </row>
    <row r="1254" spans="5:5" x14ac:dyDescent="0.2">
      <c r="E1254" s="87"/>
    </row>
    <row r="1255" spans="5:5" x14ac:dyDescent="0.2">
      <c r="E1255" s="87"/>
    </row>
    <row r="1256" spans="5:5" x14ac:dyDescent="0.2">
      <c r="E1256" s="87"/>
    </row>
    <row r="1257" spans="5:5" x14ac:dyDescent="0.2">
      <c r="E1257" s="87"/>
    </row>
    <row r="1258" spans="5:5" x14ac:dyDescent="0.2">
      <c r="E1258" s="87"/>
    </row>
    <row r="1259" spans="5:5" x14ac:dyDescent="0.2">
      <c r="E1259" s="87"/>
    </row>
    <row r="1260" spans="5:5" x14ac:dyDescent="0.2">
      <c r="E1260" s="87"/>
    </row>
    <row r="1261" spans="5:5" x14ac:dyDescent="0.2">
      <c r="E1261" s="87"/>
    </row>
    <row r="1262" spans="5:5" x14ac:dyDescent="0.2">
      <c r="E1262" s="87"/>
    </row>
    <row r="1263" spans="5:5" x14ac:dyDescent="0.2">
      <c r="E1263" s="87"/>
    </row>
    <row r="1264" spans="5:5" x14ac:dyDescent="0.2">
      <c r="E1264" s="87"/>
    </row>
    <row r="1265" spans="5:5" x14ac:dyDescent="0.2">
      <c r="E1265" s="87"/>
    </row>
    <row r="1266" spans="5:5" x14ac:dyDescent="0.2">
      <c r="E1266" s="87"/>
    </row>
    <row r="1267" spans="5:5" x14ac:dyDescent="0.2">
      <c r="E1267" s="87"/>
    </row>
    <row r="1268" spans="5:5" x14ac:dyDescent="0.2">
      <c r="E1268" s="87"/>
    </row>
    <row r="1269" spans="5:5" x14ac:dyDescent="0.2">
      <c r="E1269" s="87"/>
    </row>
    <row r="1270" spans="5:5" x14ac:dyDescent="0.2">
      <c r="E1270" s="87"/>
    </row>
    <row r="1271" spans="5:5" x14ac:dyDescent="0.2">
      <c r="E1271" s="87"/>
    </row>
    <row r="1272" spans="5:5" x14ac:dyDescent="0.2">
      <c r="E1272" s="87"/>
    </row>
    <row r="1273" spans="5:5" x14ac:dyDescent="0.2">
      <c r="E1273" s="87"/>
    </row>
    <row r="1274" spans="5:5" x14ac:dyDescent="0.2">
      <c r="E1274" s="87"/>
    </row>
    <row r="1275" spans="5:5" x14ac:dyDescent="0.2">
      <c r="E1275" s="87"/>
    </row>
    <row r="1276" spans="5:5" x14ac:dyDescent="0.2">
      <c r="E1276" s="87"/>
    </row>
    <row r="1277" spans="5:5" x14ac:dyDescent="0.2">
      <c r="E1277" s="87"/>
    </row>
    <row r="1278" spans="5:5" x14ac:dyDescent="0.2">
      <c r="E1278" s="87"/>
    </row>
    <row r="1279" spans="5:5" x14ac:dyDescent="0.2">
      <c r="E1279" s="87"/>
    </row>
    <row r="1280" spans="5:5" x14ac:dyDescent="0.2">
      <c r="E1280" s="87"/>
    </row>
    <row r="1281" spans="5:5" x14ac:dyDescent="0.2">
      <c r="E1281" s="87"/>
    </row>
    <row r="1282" spans="5:5" x14ac:dyDescent="0.2">
      <c r="E1282" s="87"/>
    </row>
    <row r="1283" spans="5:5" x14ac:dyDescent="0.2">
      <c r="E1283" s="87"/>
    </row>
    <row r="1284" spans="5:5" x14ac:dyDescent="0.2">
      <c r="E1284" s="87"/>
    </row>
    <row r="1285" spans="5:5" x14ac:dyDescent="0.2">
      <c r="E1285" s="87"/>
    </row>
    <row r="1286" spans="5:5" x14ac:dyDescent="0.2">
      <c r="E1286" s="87"/>
    </row>
    <row r="1287" spans="5:5" x14ac:dyDescent="0.2">
      <c r="E1287" s="87"/>
    </row>
    <row r="1288" spans="5:5" x14ac:dyDescent="0.2">
      <c r="E1288" s="87"/>
    </row>
    <row r="1289" spans="5:5" x14ac:dyDescent="0.2">
      <c r="E1289" s="87"/>
    </row>
    <row r="1290" spans="5:5" x14ac:dyDescent="0.2">
      <c r="E1290" s="87"/>
    </row>
    <row r="1291" spans="5:5" x14ac:dyDescent="0.2">
      <c r="E1291" s="87"/>
    </row>
    <row r="1292" spans="5:5" x14ac:dyDescent="0.2">
      <c r="E1292" s="87"/>
    </row>
    <row r="1293" spans="5:5" x14ac:dyDescent="0.2">
      <c r="E1293" s="87"/>
    </row>
    <row r="1294" spans="5:5" x14ac:dyDescent="0.2">
      <c r="E1294" s="87"/>
    </row>
    <row r="1295" spans="5:5" x14ac:dyDescent="0.2">
      <c r="E1295" s="87"/>
    </row>
    <row r="1296" spans="5:5" x14ac:dyDescent="0.2">
      <c r="E1296" s="87"/>
    </row>
    <row r="1297" spans="5:5" x14ac:dyDescent="0.2">
      <c r="E1297" s="87"/>
    </row>
    <row r="1298" spans="5:5" x14ac:dyDescent="0.2">
      <c r="E1298" s="87"/>
    </row>
    <row r="1299" spans="5:5" x14ac:dyDescent="0.2">
      <c r="E1299" s="87"/>
    </row>
    <row r="1300" spans="5:5" x14ac:dyDescent="0.2">
      <c r="E1300" s="87"/>
    </row>
    <row r="1301" spans="5:5" x14ac:dyDescent="0.2">
      <c r="E1301" s="87"/>
    </row>
    <row r="1302" spans="5:5" x14ac:dyDescent="0.2">
      <c r="E1302" s="87"/>
    </row>
    <row r="1303" spans="5:5" x14ac:dyDescent="0.2">
      <c r="E1303" s="87"/>
    </row>
    <row r="1304" spans="5:5" x14ac:dyDescent="0.2">
      <c r="E1304" s="87"/>
    </row>
    <row r="1305" spans="5:5" x14ac:dyDescent="0.2">
      <c r="E1305" s="87"/>
    </row>
    <row r="1306" spans="5:5" x14ac:dyDescent="0.2">
      <c r="E1306" s="87"/>
    </row>
    <row r="1307" spans="5:5" x14ac:dyDescent="0.2">
      <c r="E1307" s="87"/>
    </row>
    <row r="1308" spans="5:5" x14ac:dyDescent="0.2">
      <c r="E1308" s="87"/>
    </row>
    <row r="1309" spans="5:5" x14ac:dyDescent="0.2">
      <c r="E1309" s="87"/>
    </row>
    <row r="1310" spans="5:5" x14ac:dyDescent="0.2">
      <c r="E1310" s="87"/>
    </row>
    <row r="1311" spans="5:5" x14ac:dyDescent="0.2">
      <c r="E1311" s="87"/>
    </row>
    <row r="1312" spans="5:5" x14ac:dyDescent="0.2">
      <c r="E1312" s="87"/>
    </row>
    <row r="1313" spans="5:5" x14ac:dyDescent="0.2">
      <c r="E1313" s="87"/>
    </row>
    <row r="1314" spans="5:5" x14ac:dyDescent="0.2">
      <c r="E1314" s="87"/>
    </row>
    <row r="1315" spans="5:5" x14ac:dyDescent="0.2">
      <c r="E1315" s="87"/>
    </row>
    <row r="1316" spans="5:5" x14ac:dyDescent="0.2">
      <c r="E1316" s="87"/>
    </row>
    <row r="1317" spans="5:5" x14ac:dyDescent="0.2">
      <c r="E1317" s="87"/>
    </row>
    <row r="1318" spans="5:5" x14ac:dyDescent="0.2">
      <c r="E1318" s="87"/>
    </row>
    <row r="1319" spans="5:5" x14ac:dyDescent="0.2">
      <c r="E1319" s="87"/>
    </row>
    <row r="1320" spans="5:5" x14ac:dyDescent="0.2">
      <c r="E1320" s="87"/>
    </row>
    <row r="1321" spans="5:5" x14ac:dyDescent="0.2">
      <c r="E1321" s="87"/>
    </row>
    <row r="1322" spans="5:5" x14ac:dyDescent="0.2">
      <c r="E1322" s="87"/>
    </row>
    <row r="1323" spans="5:5" x14ac:dyDescent="0.2">
      <c r="E1323" s="87"/>
    </row>
    <row r="1324" spans="5:5" x14ac:dyDescent="0.2">
      <c r="E1324" s="87"/>
    </row>
    <row r="1325" spans="5:5" x14ac:dyDescent="0.2">
      <c r="E1325" s="87"/>
    </row>
    <row r="1326" spans="5:5" x14ac:dyDescent="0.2">
      <c r="E1326" s="87"/>
    </row>
    <row r="1327" spans="5:5" x14ac:dyDescent="0.2">
      <c r="E1327" s="87"/>
    </row>
    <row r="1328" spans="5:5" x14ac:dyDescent="0.2">
      <c r="E1328" s="87"/>
    </row>
    <row r="1329" spans="5:5" x14ac:dyDescent="0.2">
      <c r="E1329" s="87"/>
    </row>
    <row r="1330" spans="5:5" x14ac:dyDescent="0.2">
      <c r="E1330" s="87"/>
    </row>
    <row r="1331" spans="5:5" x14ac:dyDescent="0.2">
      <c r="E1331" s="87"/>
    </row>
    <row r="1332" spans="5:5" x14ac:dyDescent="0.2">
      <c r="E1332" s="87"/>
    </row>
    <row r="1333" spans="5:5" x14ac:dyDescent="0.2">
      <c r="E1333" s="87"/>
    </row>
    <row r="1334" spans="5:5" x14ac:dyDescent="0.2">
      <c r="E1334" s="87"/>
    </row>
    <row r="1335" spans="5:5" x14ac:dyDescent="0.2">
      <c r="E1335" s="87"/>
    </row>
    <row r="1336" spans="5:5" x14ac:dyDescent="0.2">
      <c r="E1336" s="87"/>
    </row>
    <row r="1337" spans="5:5" x14ac:dyDescent="0.2">
      <c r="E1337" s="87"/>
    </row>
    <row r="1338" spans="5:5" x14ac:dyDescent="0.2">
      <c r="E1338" s="87"/>
    </row>
    <row r="1339" spans="5:5" x14ac:dyDescent="0.2">
      <c r="E1339" s="87"/>
    </row>
    <row r="1340" spans="5:5" x14ac:dyDescent="0.2">
      <c r="E1340" s="87"/>
    </row>
    <row r="1341" spans="5:5" x14ac:dyDescent="0.2">
      <c r="E1341" s="87"/>
    </row>
    <row r="1342" spans="5:5" x14ac:dyDescent="0.2">
      <c r="E1342" s="87"/>
    </row>
    <row r="1343" spans="5:5" x14ac:dyDescent="0.2">
      <c r="E1343" s="87"/>
    </row>
    <row r="1344" spans="5:5" x14ac:dyDescent="0.2">
      <c r="E1344" s="87"/>
    </row>
    <row r="1345" spans="5:5" x14ac:dyDescent="0.2">
      <c r="E1345" s="87"/>
    </row>
    <row r="1346" spans="5:5" x14ac:dyDescent="0.2">
      <c r="E1346" s="87"/>
    </row>
    <row r="1347" spans="5:5" x14ac:dyDescent="0.2">
      <c r="E1347" s="87"/>
    </row>
    <row r="1348" spans="5:5" x14ac:dyDescent="0.2">
      <c r="E1348" s="87"/>
    </row>
    <row r="1349" spans="5:5" x14ac:dyDescent="0.2">
      <c r="E1349" s="87"/>
    </row>
    <row r="1350" spans="5:5" x14ac:dyDescent="0.2">
      <c r="E1350" s="87"/>
    </row>
    <row r="1351" spans="5:5" x14ac:dyDescent="0.2">
      <c r="E1351" s="87"/>
    </row>
    <row r="1352" spans="5:5" x14ac:dyDescent="0.2">
      <c r="E1352" s="87"/>
    </row>
    <row r="1353" spans="5:5" x14ac:dyDescent="0.2">
      <c r="E1353" s="87"/>
    </row>
    <row r="1354" spans="5:5" x14ac:dyDescent="0.2">
      <c r="E1354" s="87"/>
    </row>
    <row r="1355" spans="5:5" x14ac:dyDescent="0.2">
      <c r="E1355" s="87"/>
    </row>
    <row r="1356" spans="5:5" x14ac:dyDescent="0.2">
      <c r="E1356" s="87"/>
    </row>
    <row r="1357" spans="5:5" x14ac:dyDescent="0.2">
      <c r="E1357" s="87"/>
    </row>
    <row r="1358" spans="5:5" x14ac:dyDescent="0.2">
      <c r="E1358" s="87"/>
    </row>
    <row r="1359" spans="5:5" x14ac:dyDescent="0.2">
      <c r="E1359" s="87"/>
    </row>
    <row r="1360" spans="5:5" x14ac:dyDescent="0.2">
      <c r="E1360" s="87"/>
    </row>
    <row r="1361" spans="5:5" x14ac:dyDescent="0.2">
      <c r="E1361" s="87"/>
    </row>
    <row r="1362" spans="5:5" x14ac:dyDescent="0.2">
      <c r="E1362" s="87"/>
    </row>
    <row r="1363" spans="5:5" x14ac:dyDescent="0.2">
      <c r="E1363" s="87"/>
    </row>
    <row r="1364" spans="5:5" x14ac:dyDescent="0.2">
      <c r="E1364" s="87"/>
    </row>
    <row r="1365" spans="5:5" x14ac:dyDescent="0.2">
      <c r="E1365" s="87"/>
    </row>
    <row r="1366" spans="5:5" x14ac:dyDescent="0.2">
      <c r="E1366" s="87"/>
    </row>
    <row r="1367" spans="5:5" x14ac:dyDescent="0.2">
      <c r="E1367" s="87"/>
    </row>
    <row r="1368" spans="5:5" x14ac:dyDescent="0.2">
      <c r="E1368" s="87"/>
    </row>
    <row r="1369" spans="5:5" x14ac:dyDescent="0.2">
      <c r="E1369" s="87"/>
    </row>
    <row r="1370" spans="5:5" x14ac:dyDescent="0.2">
      <c r="E1370" s="87"/>
    </row>
    <row r="1371" spans="5:5" x14ac:dyDescent="0.2">
      <c r="E1371" s="87"/>
    </row>
    <row r="1372" spans="5:5" x14ac:dyDescent="0.2">
      <c r="E1372" s="87"/>
    </row>
    <row r="1373" spans="5:5" x14ac:dyDescent="0.2">
      <c r="E1373" s="87"/>
    </row>
    <row r="1374" spans="5:5" x14ac:dyDescent="0.2">
      <c r="E1374" s="87"/>
    </row>
    <row r="1375" spans="5:5" x14ac:dyDescent="0.2">
      <c r="E1375" s="87"/>
    </row>
    <row r="1376" spans="5:5" x14ac:dyDescent="0.2">
      <c r="E1376" s="87"/>
    </row>
    <row r="1377" spans="5:5" x14ac:dyDescent="0.2">
      <c r="E1377" s="87"/>
    </row>
    <row r="1378" spans="5:5" x14ac:dyDescent="0.2">
      <c r="E1378" s="87"/>
    </row>
    <row r="1379" spans="5:5" x14ac:dyDescent="0.2">
      <c r="E1379" s="87"/>
    </row>
    <row r="1380" spans="5:5" x14ac:dyDescent="0.2">
      <c r="E1380" s="87"/>
    </row>
    <row r="1381" spans="5:5" x14ac:dyDescent="0.2">
      <c r="E1381" s="87"/>
    </row>
    <row r="1382" spans="5:5" x14ac:dyDescent="0.2">
      <c r="E1382" s="87"/>
    </row>
    <row r="1383" spans="5:5" x14ac:dyDescent="0.2">
      <c r="E1383" s="87"/>
    </row>
    <row r="1384" spans="5:5" x14ac:dyDescent="0.2">
      <c r="E1384" s="87"/>
    </row>
    <row r="1385" spans="5:5" x14ac:dyDescent="0.2">
      <c r="E1385" s="87"/>
    </row>
    <row r="1386" spans="5:5" x14ac:dyDescent="0.2">
      <c r="E1386" s="87"/>
    </row>
    <row r="1387" spans="5:5" x14ac:dyDescent="0.2">
      <c r="E1387" s="87"/>
    </row>
    <row r="1388" spans="5:5" x14ac:dyDescent="0.2">
      <c r="E1388" s="87"/>
    </row>
    <row r="1389" spans="5:5" x14ac:dyDescent="0.2">
      <c r="E1389" s="87"/>
    </row>
    <row r="1390" spans="5:5" x14ac:dyDescent="0.2">
      <c r="E1390" s="87"/>
    </row>
    <row r="1391" spans="5:5" x14ac:dyDescent="0.2">
      <c r="E1391" s="87"/>
    </row>
    <row r="1392" spans="5:5" x14ac:dyDescent="0.2">
      <c r="E1392" s="87"/>
    </row>
    <row r="1393" spans="5:5" x14ac:dyDescent="0.2">
      <c r="E1393" s="87"/>
    </row>
    <row r="1394" spans="5:5" x14ac:dyDescent="0.2">
      <c r="E1394" s="87"/>
    </row>
    <row r="1395" spans="5:5" x14ac:dyDescent="0.2">
      <c r="E1395" s="87"/>
    </row>
    <row r="1396" spans="5:5" x14ac:dyDescent="0.2">
      <c r="E1396" s="87"/>
    </row>
    <row r="1397" spans="5:5" x14ac:dyDescent="0.2">
      <c r="E1397" s="87"/>
    </row>
    <row r="1398" spans="5:5" x14ac:dyDescent="0.2">
      <c r="E1398" s="87"/>
    </row>
    <row r="1399" spans="5:5" x14ac:dyDescent="0.2">
      <c r="E1399" s="87"/>
    </row>
    <row r="1400" spans="5:5" x14ac:dyDescent="0.2">
      <c r="E1400" s="87"/>
    </row>
    <row r="1401" spans="5:5" x14ac:dyDescent="0.2">
      <c r="E1401" s="87"/>
    </row>
    <row r="1402" spans="5:5" x14ac:dyDescent="0.2">
      <c r="E1402" s="87"/>
    </row>
    <row r="1403" spans="5:5" x14ac:dyDescent="0.2">
      <c r="E1403" s="87"/>
    </row>
    <row r="1404" spans="5:5" x14ac:dyDescent="0.2">
      <c r="E1404" s="87"/>
    </row>
    <row r="1405" spans="5:5" x14ac:dyDescent="0.2">
      <c r="E1405" s="87"/>
    </row>
    <row r="1406" spans="5:5" x14ac:dyDescent="0.2">
      <c r="E1406" s="87"/>
    </row>
    <row r="1407" spans="5:5" x14ac:dyDescent="0.2">
      <c r="E1407" s="87"/>
    </row>
    <row r="1408" spans="5:5" x14ac:dyDescent="0.2">
      <c r="E1408" s="87"/>
    </row>
    <row r="1409" spans="5:5" x14ac:dyDescent="0.2">
      <c r="E1409" s="87"/>
    </row>
    <row r="1410" spans="5:5" x14ac:dyDescent="0.2">
      <c r="E1410" s="87"/>
    </row>
    <row r="1411" spans="5:5" x14ac:dyDescent="0.2">
      <c r="E1411" s="87"/>
    </row>
    <row r="1412" spans="5:5" x14ac:dyDescent="0.2">
      <c r="E1412" s="87"/>
    </row>
    <row r="1413" spans="5:5" x14ac:dyDescent="0.2">
      <c r="E1413" s="87"/>
    </row>
    <row r="1414" spans="5:5" x14ac:dyDescent="0.2">
      <c r="E1414" s="87"/>
    </row>
    <row r="1415" spans="5:5" x14ac:dyDescent="0.2">
      <c r="E1415" s="87"/>
    </row>
    <row r="1416" spans="5:5" x14ac:dyDescent="0.2">
      <c r="E1416" s="87"/>
    </row>
    <row r="1417" spans="5:5" x14ac:dyDescent="0.2">
      <c r="E1417" s="87"/>
    </row>
    <row r="1418" spans="5:5" x14ac:dyDescent="0.2">
      <c r="E1418" s="87"/>
    </row>
    <row r="1419" spans="5:5" x14ac:dyDescent="0.2">
      <c r="E1419" s="87"/>
    </row>
    <row r="1420" spans="5:5" x14ac:dyDescent="0.2">
      <c r="E1420" s="87"/>
    </row>
    <row r="1421" spans="5:5" x14ac:dyDescent="0.2">
      <c r="E1421" s="87"/>
    </row>
    <row r="1422" spans="5:5" x14ac:dyDescent="0.2">
      <c r="E1422" s="87"/>
    </row>
    <row r="1423" spans="5:5" x14ac:dyDescent="0.2">
      <c r="E1423" s="87"/>
    </row>
    <row r="1424" spans="5:5" x14ac:dyDescent="0.2">
      <c r="E1424" s="87"/>
    </row>
    <row r="1425" spans="5:5" x14ac:dyDescent="0.2">
      <c r="E1425" s="87"/>
    </row>
    <row r="1426" spans="5:5" x14ac:dyDescent="0.2">
      <c r="E1426" s="87"/>
    </row>
    <row r="1427" spans="5:5" x14ac:dyDescent="0.2">
      <c r="E1427" s="87"/>
    </row>
    <row r="1428" spans="5:5" x14ac:dyDescent="0.2">
      <c r="E1428" s="87"/>
    </row>
    <row r="1429" spans="5:5" x14ac:dyDescent="0.2">
      <c r="E1429" s="87"/>
    </row>
    <row r="1430" spans="5:5" x14ac:dyDescent="0.2">
      <c r="E1430" s="87"/>
    </row>
    <row r="1431" spans="5:5" x14ac:dyDescent="0.2">
      <c r="E1431" s="87"/>
    </row>
    <row r="1432" spans="5:5" x14ac:dyDescent="0.2">
      <c r="E1432" s="87"/>
    </row>
    <row r="1433" spans="5:5" x14ac:dyDescent="0.2">
      <c r="E1433" s="87"/>
    </row>
    <row r="1434" spans="5:5" x14ac:dyDescent="0.2">
      <c r="E1434" s="87"/>
    </row>
    <row r="1435" spans="5:5" x14ac:dyDescent="0.2">
      <c r="E1435" s="87"/>
    </row>
    <row r="1436" spans="5:5" x14ac:dyDescent="0.2">
      <c r="E1436" s="87"/>
    </row>
    <row r="1437" spans="5:5" x14ac:dyDescent="0.2">
      <c r="E1437" s="87"/>
    </row>
    <row r="1438" spans="5:5" x14ac:dyDescent="0.2">
      <c r="E1438" s="87"/>
    </row>
    <row r="1439" spans="5:5" x14ac:dyDescent="0.2">
      <c r="E1439" s="87"/>
    </row>
    <row r="1440" spans="5:5" x14ac:dyDescent="0.2">
      <c r="E1440" s="87"/>
    </row>
    <row r="1441" spans="5:5" x14ac:dyDescent="0.2">
      <c r="E1441" s="87"/>
    </row>
    <row r="1442" spans="5:5" x14ac:dyDescent="0.2">
      <c r="E1442" s="87"/>
    </row>
    <row r="1443" spans="5:5" x14ac:dyDescent="0.2">
      <c r="E1443" s="87"/>
    </row>
    <row r="1444" spans="5:5" x14ac:dyDescent="0.2">
      <c r="E1444" s="87"/>
    </row>
    <row r="1445" spans="5:5" x14ac:dyDescent="0.2">
      <c r="E1445" s="87"/>
    </row>
    <row r="1446" spans="5:5" x14ac:dyDescent="0.2">
      <c r="E1446" s="87"/>
    </row>
    <row r="1447" spans="5:5" x14ac:dyDescent="0.2">
      <c r="E1447" s="87"/>
    </row>
    <row r="1448" spans="5:5" x14ac:dyDescent="0.2">
      <c r="E1448" s="87"/>
    </row>
    <row r="1449" spans="5:5" x14ac:dyDescent="0.2">
      <c r="E1449" s="87"/>
    </row>
    <row r="1450" spans="5:5" x14ac:dyDescent="0.2">
      <c r="E1450" s="87"/>
    </row>
    <row r="1451" spans="5:5" x14ac:dyDescent="0.2">
      <c r="E1451" s="87"/>
    </row>
    <row r="1452" spans="5:5" x14ac:dyDescent="0.2">
      <c r="E1452" s="87"/>
    </row>
    <row r="1453" spans="5:5" x14ac:dyDescent="0.2">
      <c r="E1453" s="87"/>
    </row>
    <row r="1454" spans="5:5" x14ac:dyDescent="0.2">
      <c r="E1454" s="87"/>
    </row>
    <row r="1455" spans="5:5" x14ac:dyDescent="0.2">
      <c r="E1455" s="87"/>
    </row>
    <row r="1456" spans="5:5" x14ac:dyDescent="0.2">
      <c r="E1456" s="87"/>
    </row>
    <row r="1457" spans="5:5" x14ac:dyDescent="0.2">
      <c r="E1457" s="87"/>
    </row>
    <row r="1458" spans="5:5" x14ac:dyDescent="0.2">
      <c r="E1458" s="87"/>
    </row>
    <row r="1459" spans="5:5" x14ac:dyDescent="0.2">
      <c r="E1459" s="87"/>
    </row>
    <row r="1460" spans="5:5" x14ac:dyDescent="0.2">
      <c r="E1460" s="87"/>
    </row>
    <row r="1461" spans="5:5" x14ac:dyDescent="0.2">
      <c r="E1461" s="87"/>
    </row>
    <row r="1462" spans="5:5" x14ac:dyDescent="0.2">
      <c r="E1462" s="87"/>
    </row>
    <row r="1463" spans="5:5" x14ac:dyDescent="0.2">
      <c r="E1463" s="87"/>
    </row>
    <row r="1464" spans="5:5" x14ac:dyDescent="0.2">
      <c r="E1464" s="87"/>
    </row>
    <row r="1465" spans="5:5" x14ac:dyDescent="0.2">
      <c r="E1465" s="87"/>
    </row>
    <row r="1466" spans="5:5" x14ac:dyDescent="0.2">
      <c r="E1466" s="87"/>
    </row>
    <row r="1467" spans="5:5" x14ac:dyDescent="0.2">
      <c r="E1467" s="87"/>
    </row>
    <row r="1468" spans="5:5" x14ac:dyDescent="0.2">
      <c r="E1468" s="87"/>
    </row>
    <row r="1469" spans="5:5" x14ac:dyDescent="0.2">
      <c r="E1469" s="87"/>
    </row>
    <row r="1470" spans="5:5" x14ac:dyDescent="0.2">
      <c r="E1470" s="87"/>
    </row>
    <row r="1471" spans="5:5" x14ac:dyDescent="0.2">
      <c r="E1471" s="87"/>
    </row>
    <row r="1472" spans="5:5" x14ac:dyDescent="0.2">
      <c r="E1472" s="87"/>
    </row>
    <row r="1473" spans="5:5" x14ac:dyDescent="0.2">
      <c r="E1473" s="87"/>
    </row>
    <row r="1474" spans="5:5" x14ac:dyDescent="0.2">
      <c r="E1474" s="87"/>
    </row>
    <row r="1475" spans="5:5" x14ac:dyDescent="0.2">
      <c r="E1475" s="87"/>
    </row>
    <row r="1476" spans="5:5" x14ac:dyDescent="0.2">
      <c r="E1476" s="87"/>
    </row>
    <row r="1477" spans="5:5" x14ac:dyDescent="0.2">
      <c r="E1477" s="87"/>
    </row>
    <row r="1478" spans="5:5" x14ac:dyDescent="0.2">
      <c r="E1478" s="87"/>
    </row>
    <row r="1479" spans="5:5" x14ac:dyDescent="0.2">
      <c r="E1479" s="87"/>
    </row>
    <row r="1480" spans="5:5" x14ac:dyDescent="0.2">
      <c r="E1480" s="87"/>
    </row>
    <row r="1481" spans="5:5" x14ac:dyDescent="0.2">
      <c r="E1481" s="87"/>
    </row>
    <row r="1482" spans="5:5" x14ac:dyDescent="0.2">
      <c r="E1482" s="87"/>
    </row>
    <row r="1483" spans="5:5" x14ac:dyDescent="0.2">
      <c r="E1483" s="87"/>
    </row>
    <row r="1484" spans="5:5" x14ac:dyDescent="0.2">
      <c r="E1484" s="87"/>
    </row>
    <row r="1485" spans="5:5" x14ac:dyDescent="0.2">
      <c r="E1485" s="87"/>
    </row>
    <row r="1486" spans="5:5" x14ac:dyDescent="0.2">
      <c r="E1486" s="87"/>
    </row>
    <row r="1487" spans="5:5" x14ac:dyDescent="0.2">
      <c r="E1487" s="87"/>
    </row>
    <row r="1488" spans="5:5" x14ac:dyDescent="0.2">
      <c r="E1488" s="87"/>
    </row>
    <row r="1489" spans="5:5" x14ac:dyDescent="0.2">
      <c r="E1489" s="87"/>
    </row>
    <row r="1490" spans="5:5" x14ac:dyDescent="0.2">
      <c r="E1490" s="87"/>
    </row>
    <row r="1491" spans="5:5" x14ac:dyDescent="0.2">
      <c r="E1491" s="87"/>
    </row>
    <row r="1492" spans="5:5" x14ac:dyDescent="0.2">
      <c r="E1492" s="87"/>
    </row>
    <row r="1493" spans="5:5" x14ac:dyDescent="0.2">
      <c r="E1493" s="87"/>
    </row>
    <row r="1494" spans="5:5" x14ac:dyDescent="0.2">
      <c r="E1494" s="87"/>
    </row>
    <row r="1495" spans="5:5" x14ac:dyDescent="0.2">
      <c r="E1495" s="87"/>
    </row>
    <row r="1496" spans="5:5" x14ac:dyDescent="0.2">
      <c r="E1496" s="87"/>
    </row>
    <row r="1497" spans="5:5" x14ac:dyDescent="0.2">
      <c r="E1497" s="87"/>
    </row>
    <row r="1498" spans="5:5" x14ac:dyDescent="0.2">
      <c r="E1498" s="87"/>
    </row>
    <row r="1499" spans="5:5" x14ac:dyDescent="0.2">
      <c r="E1499" s="87"/>
    </row>
    <row r="1500" spans="5:5" x14ac:dyDescent="0.2">
      <c r="E1500" s="87"/>
    </row>
    <row r="1501" spans="5:5" x14ac:dyDescent="0.2">
      <c r="E1501" s="87"/>
    </row>
    <row r="1502" spans="5:5" x14ac:dyDescent="0.2">
      <c r="E1502" s="87"/>
    </row>
    <row r="1503" spans="5:5" x14ac:dyDescent="0.2">
      <c r="E1503" s="87"/>
    </row>
    <row r="1504" spans="5:5" x14ac:dyDescent="0.2">
      <c r="E1504" s="87"/>
    </row>
    <row r="1505" spans="5:5" x14ac:dyDescent="0.2">
      <c r="E1505" s="87"/>
    </row>
    <row r="1506" spans="5:5" x14ac:dyDescent="0.2">
      <c r="E1506" s="87"/>
    </row>
    <row r="1507" spans="5:5" x14ac:dyDescent="0.2">
      <c r="E1507" s="87"/>
    </row>
    <row r="1508" spans="5:5" x14ac:dyDescent="0.2">
      <c r="E1508" s="87"/>
    </row>
    <row r="1509" spans="5:5" x14ac:dyDescent="0.2">
      <c r="E1509" s="87"/>
    </row>
    <row r="1510" spans="5:5" x14ac:dyDescent="0.2">
      <c r="E1510" s="87"/>
    </row>
    <row r="1511" spans="5:5" x14ac:dyDescent="0.2">
      <c r="E1511" s="87"/>
    </row>
    <row r="1512" spans="5:5" x14ac:dyDescent="0.2">
      <c r="E1512" s="87"/>
    </row>
    <row r="1513" spans="5:5" x14ac:dyDescent="0.2">
      <c r="E1513" s="87"/>
    </row>
    <row r="1514" spans="5:5" x14ac:dyDescent="0.2">
      <c r="E1514" s="87"/>
    </row>
    <row r="1515" spans="5:5" x14ac:dyDescent="0.2">
      <c r="E1515" s="87"/>
    </row>
    <row r="1516" spans="5:5" x14ac:dyDescent="0.2">
      <c r="E1516" s="87"/>
    </row>
    <row r="1517" spans="5:5" x14ac:dyDescent="0.2">
      <c r="E1517" s="87"/>
    </row>
    <row r="1518" spans="5:5" x14ac:dyDescent="0.2">
      <c r="E1518" s="87"/>
    </row>
    <row r="1519" spans="5:5" x14ac:dyDescent="0.2">
      <c r="E1519" s="87"/>
    </row>
    <row r="1520" spans="5:5" x14ac:dyDescent="0.2">
      <c r="E1520" s="87"/>
    </row>
    <row r="1521" spans="5:5" x14ac:dyDescent="0.2">
      <c r="E1521" s="87"/>
    </row>
    <row r="1522" spans="5:5" x14ac:dyDescent="0.2">
      <c r="E1522" s="87"/>
    </row>
    <row r="1523" spans="5:5" x14ac:dyDescent="0.2">
      <c r="E1523" s="87"/>
    </row>
    <row r="1524" spans="5:5" x14ac:dyDescent="0.2">
      <c r="E1524" s="87"/>
    </row>
    <row r="1525" spans="5:5" x14ac:dyDescent="0.2">
      <c r="E1525" s="87"/>
    </row>
    <row r="1526" spans="5:5" x14ac:dyDescent="0.2">
      <c r="E1526" s="87"/>
    </row>
    <row r="1527" spans="5:5" x14ac:dyDescent="0.2">
      <c r="E1527" s="87"/>
    </row>
    <row r="1528" spans="5:5" x14ac:dyDescent="0.2">
      <c r="E1528" s="87"/>
    </row>
    <row r="1529" spans="5:5" x14ac:dyDescent="0.2">
      <c r="E1529" s="87"/>
    </row>
    <row r="1530" spans="5:5" x14ac:dyDescent="0.2">
      <c r="E1530" s="87"/>
    </row>
    <row r="1531" spans="5:5" x14ac:dyDescent="0.2">
      <c r="E1531" s="87"/>
    </row>
    <row r="1532" spans="5:5" x14ac:dyDescent="0.2">
      <c r="E1532" s="87"/>
    </row>
    <row r="1533" spans="5:5" x14ac:dyDescent="0.2">
      <c r="E1533" s="87"/>
    </row>
    <row r="1534" spans="5:5" x14ac:dyDescent="0.2">
      <c r="E1534" s="87"/>
    </row>
    <row r="1535" spans="5:5" x14ac:dyDescent="0.2">
      <c r="E1535" s="87"/>
    </row>
    <row r="1536" spans="5:5" x14ac:dyDescent="0.2">
      <c r="E1536" s="87"/>
    </row>
    <row r="1537" spans="5:5" x14ac:dyDescent="0.2">
      <c r="E1537" s="87"/>
    </row>
    <row r="1538" spans="5:5" x14ac:dyDescent="0.2">
      <c r="E1538" s="87"/>
    </row>
    <row r="1539" spans="5:5" x14ac:dyDescent="0.2">
      <c r="E1539" s="87"/>
    </row>
    <row r="1540" spans="5:5" x14ac:dyDescent="0.2">
      <c r="E1540" s="87"/>
    </row>
    <row r="1541" spans="5:5" x14ac:dyDescent="0.2">
      <c r="E1541" s="87"/>
    </row>
    <row r="1542" spans="5:5" x14ac:dyDescent="0.2">
      <c r="E1542" s="87"/>
    </row>
    <row r="1543" spans="5:5" x14ac:dyDescent="0.2">
      <c r="E1543" s="87"/>
    </row>
    <row r="1544" spans="5:5" x14ac:dyDescent="0.2">
      <c r="E1544" s="87"/>
    </row>
    <row r="1545" spans="5:5" x14ac:dyDescent="0.2">
      <c r="E1545" s="87"/>
    </row>
    <row r="1546" spans="5:5" x14ac:dyDescent="0.2">
      <c r="E1546" s="87"/>
    </row>
    <row r="1547" spans="5:5" x14ac:dyDescent="0.2">
      <c r="E1547" s="87"/>
    </row>
    <row r="1548" spans="5:5" x14ac:dyDescent="0.2">
      <c r="E1548" s="87"/>
    </row>
    <row r="1549" spans="5:5" x14ac:dyDescent="0.2">
      <c r="E1549" s="87"/>
    </row>
    <row r="1550" spans="5:5" x14ac:dyDescent="0.2">
      <c r="E1550" s="87"/>
    </row>
    <row r="1551" spans="5:5" x14ac:dyDescent="0.2">
      <c r="E1551" s="87"/>
    </row>
    <row r="1552" spans="5:5" x14ac:dyDescent="0.2">
      <c r="E1552" s="87"/>
    </row>
    <row r="1553" spans="5:5" x14ac:dyDescent="0.2">
      <c r="E1553" s="87"/>
    </row>
    <row r="1554" spans="5:5" x14ac:dyDescent="0.2">
      <c r="E1554" s="87"/>
    </row>
    <row r="1555" spans="5:5" x14ac:dyDescent="0.2">
      <c r="E1555" s="87"/>
    </row>
    <row r="1556" spans="5:5" x14ac:dyDescent="0.2">
      <c r="E1556" s="87"/>
    </row>
    <row r="1557" spans="5:5" x14ac:dyDescent="0.2">
      <c r="E1557" s="87"/>
    </row>
    <row r="1558" spans="5:5" x14ac:dyDescent="0.2">
      <c r="E1558" s="87"/>
    </row>
    <row r="1559" spans="5:5" x14ac:dyDescent="0.2">
      <c r="E1559" s="87"/>
    </row>
    <row r="1560" spans="5:5" x14ac:dyDescent="0.2">
      <c r="E1560" s="87"/>
    </row>
    <row r="1561" spans="5:5" x14ac:dyDescent="0.2">
      <c r="E1561" s="87"/>
    </row>
    <row r="1562" spans="5:5" x14ac:dyDescent="0.2">
      <c r="E1562" s="87"/>
    </row>
    <row r="1563" spans="5:5" x14ac:dyDescent="0.2">
      <c r="E1563" s="87"/>
    </row>
    <row r="1564" spans="5:5" x14ac:dyDescent="0.2">
      <c r="E1564" s="87"/>
    </row>
    <row r="1565" spans="5:5" x14ac:dyDescent="0.2">
      <c r="E1565" s="87"/>
    </row>
    <row r="1566" spans="5:5" x14ac:dyDescent="0.2">
      <c r="E1566" s="87"/>
    </row>
    <row r="1567" spans="5:5" x14ac:dyDescent="0.2">
      <c r="E1567" s="87"/>
    </row>
    <row r="1568" spans="5:5" x14ac:dyDescent="0.2">
      <c r="E1568" s="87"/>
    </row>
    <row r="1569" spans="5:5" x14ac:dyDescent="0.2">
      <c r="E1569" s="87"/>
    </row>
    <row r="1570" spans="5:5" x14ac:dyDescent="0.2">
      <c r="E1570" s="87"/>
    </row>
    <row r="1571" spans="5:5" x14ac:dyDescent="0.2">
      <c r="E1571" s="87"/>
    </row>
    <row r="1572" spans="5:5" x14ac:dyDescent="0.2">
      <c r="E1572" s="87"/>
    </row>
    <row r="1573" spans="5:5" x14ac:dyDescent="0.2">
      <c r="E1573" s="87"/>
    </row>
    <row r="1574" spans="5:5" x14ac:dyDescent="0.2">
      <c r="E1574" s="87"/>
    </row>
    <row r="1575" spans="5:5" x14ac:dyDescent="0.2">
      <c r="E1575" s="87"/>
    </row>
    <row r="1576" spans="5:5" x14ac:dyDescent="0.2">
      <c r="E1576" s="87"/>
    </row>
    <row r="1577" spans="5:5" x14ac:dyDescent="0.2">
      <c r="E1577" s="87"/>
    </row>
    <row r="1578" spans="5:5" x14ac:dyDescent="0.2">
      <c r="E1578" s="87"/>
    </row>
    <row r="1579" spans="5:5" x14ac:dyDescent="0.2">
      <c r="E1579" s="87"/>
    </row>
    <row r="1580" spans="5:5" x14ac:dyDescent="0.2">
      <c r="E1580" s="87"/>
    </row>
    <row r="1581" spans="5:5" x14ac:dyDescent="0.2">
      <c r="E1581" s="87"/>
    </row>
    <row r="1582" spans="5:5" x14ac:dyDescent="0.2">
      <c r="E1582" s="87"/>
    </row>
    <row r="1583" spans="5:5" x14ac:dyDescent="0.2">
      <c r="E1583" s="87"/>
    </row>
    <row r="1584" spans="5:5" x14ac:dyDescent="0.2">
      <c r="E1584" s="87"/>
    </row>
    <row r="1585" spans="5:5" x14ac:dyDescent="0.2">
      <c r="E1585" s="87"/>
    </row>
    <row r="1586" spans="5:5" x14ac:dyDescent="0.2">
      <c r="E1586" s="87"/>
    </row>
    <row r="1587" spans="5:5" x14ac:dyDescent="0.2">
      <c r="E1587" s="87"/>
    </row>
    <row r="1588" spans="5:5" x14ac:dyDescent="0.2">
      <c r="E1588" s="87"/>
    </row>
    <row r="1589" spans="5:5" x14ac:dyDescent="0.2">
      <c r="E1589" s="87"/>
    </row>
    <row r="1590" spans="5:5" x14ac:dyDescent="0.2">
      <c r="E1590" s="87"/>
    </row>
    <row r="1591" spans="5:5" x14ac:dyDescent="0.2">
      <c r="E1591" s="87"/>
    </row>
    <row r="1592" spans="5:5" x14ac:dyDescent="0.2">
      <c r="E1592" s="87"/>
    </row>
    <row r="1593" spans="5:5" x14ac:dyDescent="0.2">
      <c r="E1593" s="87"/>
    </row>
    <row r="1594" spans="5:5" x14ac:dyDescent="0.2">
      <c r="E1594" s="87"/>
    </row>
    <row r="1595" spans="5:5" x14ac:dyDescent="0.2">
      <c r="E1595" s="87"/>
    </row>
    <row r="1596" spans="5:5" x14ac:dyDescent="0.2">
      <c r="E1596" s="87"/>
    </row>
    <row r="1597" spans="5:5" x14ac:dyDescent="0.2">
      <c r="E1597" s="87"/>
    </row>
    <row r="1598" spans="5:5" x14ac:dyDescent="0.2">
      <c r="E1598" s="87"/>
    </row>
    <row r="1599" spans="5:5" x14ac:dyDescent="0.2">
      <c r="E1599" s="87"/>
    </row>
    <row r="1600" spans="5:5" x14ac:dyDescent="0.2">
      <c r="E1600" s="87"/>
    </row>
    <row r="1601" spans="5:5" x14ac:dyDescent="0.2">
      <c r="E1601" s="87"/>
    </row>
    <row r="1602" spans="5:5" x14ac:dyDescent="0.2">
      <c r="E1602" s="87"/>
    </row>
    <row r="1603" spans="5:5" x14ac:dyDescent="0.2">
      <c r="E1603" s="87"/>
    </row>
    <row r="1604" spans="5:5" x14ac:dyDescent="0.2">
      <c r="E1604" s="87"/>
    </row>
    <row r="1605" spans="5:5" x14ac:dyDescent="0.2">
      <c r="E1605" s="87"/>
    </row>
    <row r="1606" spans="5:5" x14ac:dyDescent="0.2">
      <c r="E1606" s="87"/>
    </row>
    <row r="1607" spans="5:5" x14ac:dyDescent="0.2">
      <c r="E1607" s="87"/>
    </row>
    <row r="1608" spans="5:5" x14ac:dyDescent="0.2">
      <c r="E1608" s="87"/>
    </row>
    <row r="1609" spans="5:5" x14ac:dyDescent="0.2">
      <c r="E1609" s="87"/>
    </row>
    <row r="1610" spans="5:5" x14ac:dyDescent="0.2">
      <c r="E1610" s="87"/>
    </row>
    <row r="1611" spans="5:5" x14ac:dyDescent="0.2">
      <c r="E1611" s="87"/>
    </row>
    <row r="1612" spans="5:5" x14ac:dyDescent="0.2">
      <c r="E1612" s="87"/>
    </row>
    <row r="1613" spans="5:5" x14ac:dyDescent="0.2">
      <c r="E1613" s="87"/>
    </row>
    <row r="1614" spans="5:5" x14ac:dyDescent="0.2">
      <c r="E1614" s="87"/>
    </row>
    <row r="1615" spans="5:5" x14ac:dyDescent="0.2">
      <c r="E1615" s="87"/>
    </row>
    <row r="1616" spans="5:5" x14ac:dyDescent="0.2">
      <c r="E1616" s="87"/>
    </row>
    <row r="1617" spans="5:5" x14ac:dyDescent="0.2">
      <c r="E1617" s="87"/>
    </row>
    <row r="1618" spans="5:5" x14ac:dyDescent="0.2">
      <c r="E1618" s="87"/>
    </row>
    <row r="1619" spans="5:5" x14ac:dyDescent="0.2">
      <c r="E1619" s="87"/>
    </row>
    <row r="1620" spans="5:5" x14ac:dyDescent="0.2">
      <c r="E1620" s="87"/>
    </row>
    <row r="1621" spans="5:5" x14ac:dyDescent="0.2">
      <c r="E1621" s="87"/>
    </row>
    <row r="1622" spans="5:5" x14ac:dyDescent="0.2">
      <c r="E1622" s="87"/>
    </row>
    <row r="1623" spans="5:5" x14ac:dyDescent="0.2">
      <c r="E1623" s="87"/>
    </row>
    <row r="1624" spans="5:5" x14ac:dyDescent="0.2">
      <c r="E1624" s="87"/>
    </row>
    <row r="1625" spans="5:5" x14ac:dyDescent="0.2">
      <c r="E1625" s="87"/>
    </row>
    <row r="1626" spans="5:5" x14ac:dyDescent="0.2">
      <c r="E1626" s="87"/>
    </row>
    <row r="1627" spans="5:5" x14ac:dyDescent="0.2">
      <c r="E1627" s="87"/>
    </row>
    <row r="1628" spans="5:5" x14ac:dyDescent="0.2">
      <c r="E1628" s="87"/>
    </row>
    <row r="1629" spans="5:5" x14ac:dyDescent="0.2">
      <c r="E1629" s="87"/>
    </row>
    <row r="1630" spans="5:5" x14ac:dyDescent="0.2">
      <c r="E1630" s="87"/>
    </row>
    <row r="1631" spans="5:5" x14ac:dyDescent="0.2">
      <c r="E1631" s="87"/>
    </row>
    <row r="1632" spans="5:5" x14ac:dyDescent="0.2">
      <c r="E1632" s="87"/>
    </row>
    <row r="1633" spans="5:5" x14ac:dyDescent="0.2">
      <c r="E1633" s="87"/>
    </row>
    <row r="1634" spans="5:5" x14ac:dyDescent="0.2">
      <c r="E1634" s="87"/>
    </row>
    <row r="1635" spans="5:5" x14ac:dyDescent="0.2">
      <c r="E1635" s="87"/>
    </row>
    <row r="1636" spans="5:5" x14ac:dyDescent="0.2">
      <c r="E1636" s="87"/>
    </row>
    <row r="1637" spans="5:5" x14ac:dyDescent="0.2">
      <c r="E1637" s="87"/>
    </row>
    <row r="1638" spans="5:5" x14ac:dyDescent="0.2">
      <c r="E1638" s="87"/>
    </row>
    <row r="1639" spans="5:5" x14ac:dyDescent="0.2">
      <c r="E1639" s="87"/>
    </row>
    <row r="1640" spans="5:5" x14ac:dyDescent="0.2">
      <c r="E1640" s="87"/>
    </row>
    <row r="1641" spans="5:5" x14ac:dyDescent="0.2">
      <c r="E1641" s="87"/>
    </row>
    <row r="1642" spans="5:5" x14ac:dyDescent="0.2">
      <c r="E1642" s="87"/>
    </row>
    <row r="1643" spans="5:5" x14ac:dyDescent="0.2">
      <c r="E1643" s="87"/>
    </row>
    <row r="1644" spans="5:5" x14ac:dyDescent="0.2">
      <c r="E1644" s="87"/>
    </row>
    <row r="1645" spans="5:5" x14ac:dyDescent="0.2">
      <c r="E1645" s="87"/>
    </row>
    <row r="1646" spans="5:5" x14ac:dyDescent="0.2">
      <c r="E1646" s="87"/>
    </row>
    <row r="1647" spans="5:5" x14ac:dyDescent="0.2">
      <c r="E1647" s="87"/>
    </row>
    <row r="1648" spans="5:5" x14ac:dyDescent="0.2">
      <c r="E1648" s="87"/>
    </row>
    <row r="1649" spans="5:5" x14ac:dyDescent="0.2">
      <c r="E1649" s="87"/>
    </row>
    <row r="1650" spans="5:5" x14ac:dyDescent="0.2">
      <c r="E1650" s="87"/>
    </row>
    <row r="1651" spans="5:5" x14ac:dyDescent="0.2">
      <c r="E1651" s="87"/>
    </row>
    <row r="1652" spans="5:5" x14ac:dyDescent="0.2">
      <c r="E1652" s="87"/>
    </row>
    <row r="1653" spans="5:5" x14ac:dyDescent="0.2">
      <c r="E1653" s="87"/>
    </row>
    <row r="1654" spans="5:5" x14ac:dyDescent="0.2">
      <c r="E1654" s="87"/>
    </row>
    <row r="1655" spans="5:5" x14ac:dyDescent="0.2">
      <c r="E1655" s="87"/>
    </row>
    <row r="1656" spans="5:5" x14ac:dyDescent="0.2">
      <c r="E1656" s="87"/>
    </row>
    <row r="1657" spans="5:5" x14ac:dyDescent="0.2">
      <c r="E1657" s="87"/>
    </row>
    <row r="1658" spans="5:5" x14ac:dyDescent="0.2">
      <c r="E1658" s="87"/>
    </row>
    <row r="1659" spans="5:5" x14ac:dyDescent="0.2">
      <c r="E1659" s="87"/>
    </row>
    <row r="1660" spans="5:5" x14ac:dyDescent="0.2">
      <c r="E1660" s="87"/>
    </row>
    <row r="1661" spans="5:5" x14ac:dyDescent="0.2">
      <c r="E1661" s="87"/>
    </row>
    <row r="1662" spans="5:5" x14ac:dyDescent="0.2">
      <c r="E1662" s="87"/>
    </row>
    <row r="1663" spans="5:5" x14ac:dyDescent="0.2">
      <c r="E1663" s="87"/>
    </row>
    <row r="1664" spans="5:5" x14ac:dyDescent="0.2">
      <c r="E1664" s="87"/>
    </row>
    <row r="1665" spans="5:5" x14ac:dyDescent="0.2">
      <c r="E1665" s="87"/>
    </row>
    <row r="1666" spans="5:5" x14ac:dyDescent="0.2">
      <c r="E1666" s="87"/>
    </row>
    <row r="1667" spans="5:5" x14ac:dyDescent="0.2">
      <c r="E1667" s="87"/>
    </row>
    <row r="1668" spans="5:5" x14ac:dyDescent="0.2">
      <c r="E1668" s="87"/>
    </row>
    <row r="1669" spans="5:5" x14ac:dyDescent="0.2">
      <c r="E1669" s="87"/>
    </row>
    <row r="1670" spans="5:5" x14ac:dyDescent="0.2">
      <c r="E1670" s="87"/>
    </row>
    <row r="1671" spans="5:5" x14ac:dyDescent="0.2">
      <c r="E1671" s="87"/>
    </row>
    <row r="1672" spans="5:5" x14ac:dyDescent="0.2">
      <c r="E1672" s="87"/>
    </row>
    <row r="1673" spans="5:5" x14ac:dyDescent="0.2">
      <c r="E1673" s="87"/>
    </row>
    <row r="1674" spans="5:5" x14ac:dyDescent="0.2">
      <c r="E1674" s="87"/>
    </row>
    <row r="1675" spans="5:5" x14ac:dyDescent="0.2">
      <c r="E1675" s="87"/>
    </row>
    <row r="1676" spans="5:5" x14ac:dyDescent="0.2">
      <c r="E1676" s="87"/>
    </row>
    <row r="1677" spans="5:5" x14ac:dyDescent="0.2">
      <c r="E1677" s="87"/>
    </row>
    <row r="1678" spans="5:5" x14ac:dyDescent="0.2">
      <c r="E1678" s="87"/>
    </row>
    <row r="1679" spans="5:5" x14ac:dyDescent="0.2">
      <c r="E1679" s="87"/>
    </row>
    <row r="1680" spans="5:5" x14ac:dyDescent="0.2">
      <c r="E1680" s="87"/>
    </row>
    <row r="1681" spans="5:5" x14ac:dyDescent="0.2">
      <c r="E1681" s="87"/>
    </row>
    <row r="1682" spans="5:5" x14ac:dyDescent="0.2">
      <c r="E1682" s="87"/>
    </row>
    <row r="1683" spans="5:5" x14ac:dyDescent="0.2">
      <c r="E1683" s="87"/>
    </row>
    <row r="1684" spans="5:5" x14ac:dyDescent="0.2">
      <c r="E1684" s="87"/>
    </row>
    <row r="1685" spans="5:5" x14ac:dyDescent="0.2">
      <c r="E1685" s="87"/>
    </row>
    <row r="1686" spans="5:5" x14ac:dyDescent="0.2">
      <c r="E1686" s="87"/>
    </row>
    <row r="1687" spans="5:5" x14ac:dyDescent="0.2">
      <c r="E1687" s="87"/>
    </row>
    <row r="1688" spans="5:5" x14ac:dyDescent="0.2">
      <c r="E1688" s="87"/>
    </row>
    <row r="1689" spans="5:5" x14ac:dyDescent="0.2">
      <c r="E1689" s="87"/>
    </row>
    <row r="1690" spans="5:5" x14ac:dyDescent="0.2">
      <c r="E1690" s="87"/>
    </row>
    <row r="1691" spans="5:5" x14ac:dyDescent="0.2">
      <c r="E1691" s="87"/>
    </row>
    <row r="1692" spans="5:5" x14ac:dyDescent="0.2">
      <c r="E1692" s="87"/>
    </row>
    <row r="1693" spans="5:5" x14ac:dyDescent="0.2">
      <c r="E1693" s="87"/>
    </row>
    <row r="1694" spans="5:5" x14ac:dyDescent="0.2">
      <c r="E1694" s="87"/>
    </row>
    <row r="1695" spans="5:5" x14ac:dyDescent="0.2">
      <c r="E1695" s="87"/>
    </row>
    <row r="1696" spans="5:5" x14ac:dyDescent="0.2">
      <c r="E1696" s="87"/>
    </row>
    <row r="1697" spans="5:5" x14ac:dyDescent="0.2">
      <c r="E1697" s="87"/>
    </row>
    <row r="1698" spans="5:5" x14ac:dyDescent="0.2">
      <c r="E1698" s="87"/>
    </row>
    <row r="1699" spans="5:5" x14ac:dyDescent="0.2">
      <c r="E1699" s="87"/>
    </row>
    <row r="1700" spans="5:5" x14ac:dyDescent="0.2">
      <c r="E1700" s="87"/>
    </row>
    <row r="1701" spans="5:5" x14ac:dyDescent="0.2">
      <c r="E1701" s="87"/>
    </row>
    <row r="1702" spans="5:5" x14ac:dyDescent="0.2">
      <c r="E1702" s="87"/>
    </row>
    <row r="1703" spans="5:5" x14ac:dyDescent="0.2">
      <c r="E1703" s="87"/>
    </row>
    <row r="1704" spans="5:5" x14ac:dyDescent="0.2">
      <c r="E1704" s="87"/>
    </row>
    <row r="1705" spans="5:5" x14ac:dyDescent="0.2">
      <c r="E1705" s="87"/>
    </row>
    <row r="1706" spans="5:5" x14ac:dyDescent="0.2">
      <c r="E1706" s="87"/>
    </row>
    <row r="1707" spans="5:5" x14ac:dyDescent="0.2">
      <c r="E1707" s="87"/>
    </row>
    <row r="1708" spans="5:5" x14ac:dyDescent="0.2">
      <c r="E1708" s="87"/>
    </row>
    <row r="1709" spans="5:5" x14ac:dyDescent="0.2">
      <c r="E1709" s="87"/>
    </row>
    <row r="1710" spans="5:5" x14ac:dyDescent="0.2">
      <c r="E1710" s="87"/>
    </row>
    <row r="1711" spans="5:5" x14ac:dyDescent="0.2">
      <c r="E1711" s="87"/>
    </row>
    <row r="1712" spans="5:5" x14ac:dyDescent="0.2">
      <c r="E1712" s="87"/>
    </row>
    <row r="1713" spans="5:5" x14ac:dyDescent="0.2">
      <c r="E1713" s="87"/>
    </row>
    <row r="1714" spans="5:5" x14ac:dyDescent="0.2">
      <c r="E1714" s="87"/>
    </row>
    <row r="1715" spans="5:5" x14ac:dyDescent="0.2">
      <c r="E1715" s="87"/>
    </row>
    <row r="1716" spans="5:5" x14ac:dyDescent="0.2">
      <c r="E1716" s="87"/>
    </row>
    <row r="1717" spans="5:5" x14ac:dyDescent="0.2">
      <c r="E1717" s="87"/>
    </row>
    <row r="1718" spans="5:5" x14ac:dyDescent="0.2">
      <c r="E1718" s="87"/>
    </row>
    <row r="1719" spans="5:5" x14ac:dyDescent="0.2">
      <c r="E1719" s="87"/>
    </row>
    <row r="1720" spans="5:5" x14ac:dyDescent="0.2">
      <c r="E1720" s="87"/>
    </row>
    <row r="1721" spans="5:5" x14ac:dyDescent="0.2">
      <c r="E1721" s="87"/>
    </row>
    <row r="1722" spans="5:5" x14ac:dyDescent="0.2">
      <c r="E1722" s="87"/>
    </row>
    <row r="1723" spans="5:5" x14ac:dyDescent="0.2">
      <c r="E1723" s="87"/>
    </row>
    <row r="1724" spans="5:5" x14ac:dyDescent="0.2">
      <c r="E1724" s="87"/>
    </row>
    <row r="1725" spans="5:5" x14ac:dyDescent="0.2">
      <c r="E1725" s="87"/>
    </row>
    <row r="1726" spans="5:5" x14ac:dyDescent="0.2">
      <c r="E1726" s="87"/>
    </row>
    <row r="1727" spans="5:5" x14ac:dyDescent="0.2">
      <c r="E1727" s="87"/>
    </row>
    <row r="1728" spans="5:5" x14ac:dyDescent="0.2">
      <c r="E1728" s="87"/>
    </row>
    <row r="1729" spans="5:5" x14ac:dyDescent="0.2">
      <c r="E1729" s="87"/>
    </row>
    <row r="1730" spans="5:5" x14ac:dyDescent="0.2">
      <c r="E1730" s="87"/>
    </row>
    <row r="1731" spans="5:5" x14ac:dyDescent="0.2">
      <c r="E1731" s="87"/>
    </row>
    <row r="1732" spans="5:5" x14ac:dyDescent="0.2">
      <c r="E1732" s="87"/>
    </row>
    <row r="1733" spans="5:5" x14ac:dyDescent="0.2">
      <c r="E1733" s="87"/>
    </row>
    <row r="1734" spans="5:5" x14ac:dyDescent="0.2">
      <c r="E1734" s="87"/>
    </row>
    <row r="1735" spans="5:5" x14ac:dyDescent="0.2">
      <c r="E1735" s="87"/>
    </row>
    <row r="1736" spans="5:5" x14ac:dyDescent="0.2">
      <c r="E1736" s="87"/>
    </row>
    <row r="1737" spans="5:5" x14ac:dyDescent="0.2">
      <c r="E1737" s="87"/>
    </row>
    <row r="1738" spans="5:5" x14ac:dyDescent="0.2">
      <c r="E1738" s="87"/>
    </row>
    <row r="1739" spans="5:5" x14ac:dyDescent="0.2">
      <c r="E1739" s="87"/>
    </row>
    <row r="1740" spans="5:5" x14ac:dyDescent="0.2">
      <c r="E1740" s="87"/>
    </row>
    <row r="1741" spans="5:5" x14ac:dyDescent="0.2">
      <c r="E1741" s="87"/>
    </row>
    <row r="1742" spans="5:5" x14ac:dyDescent="0.2">
      <c r="E1742" s="87"/>
    </row>
    <row r="1743" spans="5:5" x14ac:dyDescent="0.2">
      <c r="E1743" s="87"/>
    </row>
    <row r="1744" spans="5:5" x14ac:dyDescent="0.2">
      <c r="E1744" s="87"/>
    </row>
    <row r="1745" spans="5:5" x14ac:dyDescent="0.2">
      <c r="E1745" s="87"/>
    </row>
    <row r="1746" spans="5:5" x14ac:dyDescent="0.2">
      <c r="E1746" s="87"/>
    </row>
    <row r="1747" spans="5:5" x14ac:dyDescent="0.2">
      <c r="E1747" s="87"/>
    </row>
    <row r="1748" spans="5:5" x14ac:dyDescent="0.2">
      <c r="E1748" s="87"/>
    </row>
    <row r="1749" spans="5:5" x14ac:dyDescent="0.2">
      <c r="E1749" s="87"/>
    </row>
    <row r="1750" spans="5:5" x14ac:dyDescent="0.2">
      <c r="E1750" s="87"/>
    </row>
    <row r="1751" spans="5:5" x14ac:dyDescent="0.2">
      <c r="E1751" s="87"/>
    </row>
    <row r="1752" spans="5:5" x14ac:dyDescent="0.2">
      <c r="E1752" s="87"/>
    </row>
    <row r="1753" spans="5:5" x14ac:dyDescent="0.2">
      <c r="E1753" s="87"/>
    </row>
    <row r="1754" spans="5:5" x14ac:dyDescent="0.2">
      <c r="E1754" s="87"/>
    </row>
    <row r="1755" spans="5:5" x14ac:dyDescent="0.2">
      <c r="E1755" s="87"/>
    </row>
    <row r="1756" spans="5:5" x14ac:dyDescent="0.2">
      <c r="E1756" s="87"/>
    </row>
    <row r="1757" spans="5:5" x14ac:dyDescent="0.2">
      <c r="E1757" s="87"/>
    </row>
    <row r="1758" spans="5:5" x14ac:dyDescent="0.2">
      <c r="E1758" s="87"/>
    </row>
    <row r="1759" spans="5:5" x14ac:dyDescent="0.2">
      <c r="E1759" s="87"/>
    </row>
    <row r="1760" spans="5:5" x14ac:dyDescent="0.2">
      <c r="E1760" s="87"/>
    </row>
    <row r="1761" spans="5:5" x14ac:dyDescent="0.2">
      <c r="E1761" s="87"/>
    </row>
    <row r="1762" spans="5:5" x14ac:dyDescent="0.2">
      <c r="E1762" s="87"/>
    </row>
    <row r="1763" spans="5:5" x14ac:dyDescent="0.2">
      <c r="E1763" s="87"/>
    </row>
    <row r="1764" spans="5:5" x14ac:dyDescent="0.2">
      <c r="E1764" s="87"/>
    </row>
    <row r="1765" spans="5:5" x14ac:dyDescent="0.2">
      <c r="E1765" s="87"/>
    </row>
    <row r="1766" spans="5:5" x14ac:dyDescent="0.2">
      <c r="E1766" s="87"/>
    </row>
    <row r="1767" spans="5:5" x14ac:dyDescent="0.2">
      <c r="E1767" s="87"/>
    </row>
    <row r="1768" spans="5:5" x14ac:dyDescent="0.2">
      <c r="E1768" s="87"/>
    </row>
    <row r="1769" spans="5:5" x14ac:dyDescent="0.2">
      <c r="E1769" s="87"/>
    </row>
    <row r="1770" spans="5:5" x14ac:dyDescent="0.2">
      <c r="E1770" s="87"/>
    </row>
    <row r="1771" spans="5:5" x14ac:dyDescent="0.2">
      <c r="E1771" s="87"/>
    </row>
    <row r="1772" spans="5:5" x14ac:dyDescent="0.2">
      <c r="E1772" s="87"/>
    </row>
    <row r="1773" spans="5:5" x14ac:dyDescent="0.2">
      <c r="E1773" s="87"/>
    </row>
    <row r="1774" spans="5:5" x14ac:dyDescent="0.2">
      <c r="E1774" s="87"/>
    </row>
    <row r="1775" spans="5:5" x14ac:dyDescent="0.2">
      <c r="E1775" s="87"/>
    </row>
    <row r="1776" spans="5:5" x14ac:dyDescent="0.2">
      <c r="E1776" s="87"/>
    </row>
    <row r="1777" spans="5:5" x14ac:dyDescent="0.2">
      <c r="E1777" s="87"/>
    </row>
    <row r="1778" spans="5:5" x14ac:dyDescent="0.2">
      <c r="E1778" s="87"/>
    </row>
    <row r="1779" spans="5:5" x14ac:dyDescent="0.2">
      <c r="E1779" s="87"/>
    </row>
    <row r="1780" spans="5:5" x14ac:dyDescent="0.2">
      <c r="E1780" s="87"/>
    </row>
    <row r="1781" spans="5:5" x14ac:dyDescent="0.2">
      <c r="E1781" s="87"/>
    </row>
    <row r="1782" spans="5:5" x14ac:dyDescent="0.2">
      <c r="E1782" s="87"/>
    </row>
    <row r="1783" spans="5:5" x14ac:dyDescent="0.2">
      <c r="E1783" s="87"/>
    </row>
    <row r="1784" spans="5:5" x14ac:dyDescent="0.2">
      <c r="E1784" s="87"/>
    </row>
    <row r="1785" spans="5:5" x14ac:dyDescent="0.2">
      <c r="E1785" s="87"/>
    </row>
    <row r="1786" spans="5:5" x14ac:dyDescent="0.2">
      <c r="E1786" s="87"/>
    </row>
    <row r="1787" spans="5:5" x14ac:dyDescent="0.2">
      <c r="E1787" s="87"/>
    </row>
    <row r="1788" spans="5:5" x14ac:dyDescent="0.2">
      <c r="E1788" s="87"/>
    </row>
    <row r="1789" spans="5:5" x14ac:dyDescent="0.2">
      <c r="E1789" s="87"/>
    </row>
    <row r="1790" spans="5:5" x14ac:dyDescent="0.2">
      <c r="E1790" s="87"/>
    </row>
    <row r="1791" spans="5:5" x14ac:dyDescent="0.2">
      <c r="E1791" s="87"/>
    </row>
    <row r="1792" spans="5:5" x14ac:dyDescent="0.2">
      <c r="E1792" s="87"/>
    </row>
    <row r="1793" spans="5:5" x14ac:dyDescent="0.2">
      <c r="E1793" s="87"/>
    </row>
    <row r="1794" spans="5:5" x14ac:dyDescent="0.2">
      <c r="E1794" s="87"/>
    </row>
    <row r="1795" spans="5:5" x14ac:dyDescent="0.2">
      <c r="E1795" s="87"/>
    </row>
    <row r="1796" spans="5:5" x14ac:dyDescent="0.2">
      <c r="E1796" s="87"/>
    </row>
    <row r="1797" spans="5:5" x14ac:dyDescent="0.2">
      <c r="E1797" s="87"/>
    </row>
    <row r="1798" spans="5:5" x14ac:dyDescent="0.2">
      <c r="E1798" s="87"/>
    </row>
    <row r="1799" spans="5:5" x14ac:dyDescent="0.2">
      <c r="E1799" s="87"/>
    </row>
    <row r="1800" spans="5:5" x14ac:dyDescent="0.2">
      <c r="E1800" s="87"/>
    </row>
    <row r="1801" spans="5:5" x14ac:dyDescent="0.2">
      <c r="E1801" s="87"/>
    </row>
    <row r="1802" spans="5:5" x14ac:dyDescent="0.2">
      <c r="E1802" s="87"/>
    </row>
    <row r="1803" spans="5:5" x14ac:dyDescent="0.2">
      <c r="E1803" s="87"/>
    </row>
    <row r="1804" spans="5:5" x14ac:dyDescent="0.2">
      <c r="E1804" s="87"/>
    </row>
    <row r="1805" spans="5:5" x14ac:dyDescent="0.2">
      <c r="E1805" s="87"/>
    </row>
    <row r="1806" spans="5:5" x14ac:dyDescent="0.2">
      <c r="E1806" s="87"/>
    </row>
    <row r="1807" spans="5:5" x14ac:dyDescent="0.2">
      <c r="E1807" s="87"/>
    </row>
    <row r="1808" spans="5:5" x14ac:dyDescent="0.2">
      <c r="E1808" s="87"/>
    </row>
    <row r="1809" spans="5:5" x14ac:dyDescent="0.2">
      <c r="E1809" s="87"/>
    </row>
    <row r="1810" spans="5:5" x14ac:dyDescent="0.2">
      <c r="E1810" s="87"/>
    </row>
    <row r="1811" spans="5:5" x14ac:dyDescent="0.2">
      <c r="E1811" s="87"/>
    </row>
    <row r="1812" spans="5:5" x14ac:dyDescent="0.2">
      <c r="E1812" s="87"/>
    </row>
    <row r="1813" spans="5:5" x14ac:dyDescent="0.2">
      <c r="E1813" s="87"/>
    </row>
    <row r="1814" spans="5:5" x14ac:dyDescent="0.2">
      <c r="E1814" s="87"/>
    </row>
    <row r="1815" spans="5:5" x14ac:dyDescent="0.2">
      <c r="E1815" s="87"/>
    </row>
    <row r="1816" spans="5:5" x14ac:dyDescent="0.2">
      <c r="E1816" s="87"/>
    </row>
    <row r="1817" spans="5:5" x14ac:dyDescent="0.2">
      <c r="E1817" s="87"/>
    </row>
    <row r="1818" spans="5:5" x14ac:dyDescent="0.2">
      <c r="E1818" s="87"/>
    </row>
    <row r="1819" spans="5:5" x14ac:dyDescent="0.2">
      <c r="E1819" s="87"/>
    </row>
    <row r="1820" spans="5:5" x14ac:dyDescent="0.2">
      <c r="E1820" s="87"/>
    </row>
    <row r="1821" spans="5:5" x14ac:dyDescent="0.2">
      <c r="E1821" s="87"/>
    </row>
    <row r="1822" spans="5:5" x14ac:dyDescent="0.2">
      <c r="E1822" s="87"/>
    </row>
    <row r="1823" spans="5:5" x14ac:dyDescent="0.2">
      <c r="E1823" s="87"/>
    </row>
    <row r="1824" spans="5:5" x14ac:dyDescent="0.2">
      <c r="E1824" s="87"/>
    </row>
    <row r="1825" spans="5:5" x14ac:dyDescent="0.2">
      <c r="E1825" s="87"/>
    </row>
    <row r="1826" spans="5:5" x14ac:dyDescent="0.2">
      <c r="E1826" s="87"/>
    </row>
    <row r="1827" spans="5:5" x14ac:dyDescent="0.2">
      <c r="E1827" s="87"/>
    </row>
    <row r="1828" spans="5:5" x14ac:dyDescent="0.2">
      <c r="E1828" s="87"/>
    </row>
    <row r="1829" spans="5:5" x14ac:dyDescent="0.2">
      <c r="E1829" s="87"/>
    </row>
    <row r="1830" spans="5:5" x14ac:dyDescent="0.2">
      <c r="E1830" s="87"/>
    </row>
    <row r="1831" spans="5:5" x14ac:dyDescent="0.2">
      <c r="E1831" s="87"/>
    </row>
    <row r="1832" spans="5:5" x14ac:dyDescent="0.2">
      <c r="E1832" s="87"/>
    </row>
    <row r="1833" spans="5:5" x14ac:dyDescent="0.2">
      <c r="E1833" s="87"/>
    </row>
    <row r="1834" spans="5:5" x14ac:dyDescent="0.2">
      <c r="E1834" s="87"/>
    </row>
    <row r="1835" spans="5:5" x14ac:dyDescent="0.2">
      <c r="E1835" s="87"/>
    </row>
    <row r="1836" spans="5:5" x14ac:dyDescent="0.2">
      <c r="E1836" s="87"/>
    </row>
    <row r="1837" spans="5:5" x14ac:dyDescent="0.2">
      <c r="E1837" s="87"/>
    </row>
    <row r="1838" spans="5:5" x14ac:dyDescent="0.2">
      <c r="E1838" s="87"/>
    </row>
    <row r="1839" spans="5:5" x14ac:dyDescent="0.2">
      <c r="E1839" s="87"/>
    </row>
    <row r="1840" spans="5:5" x14ac:dyDescent="0.2">
      <c r="E1840" s="87"/>
    </row>
    <row r="1841" spans="5:5" x14ac:dyDescent="0.2">
      <c r="E1841" s="87"/>
    </row>
    <row r="1842" spans="5:5" x14ac:dyDescent="0.2">
      <c r="E1842" s="87"/>
    </row>
    <row r="1843" spans="5:5" x14ac:dyDescent="0.2">
      <c r="E1843" s="87"/>
    </row>
    <row r="1844" spans="5:5" x14ac:dyDescent="0.2">
      <c r="E1844" s="87"/>
    </row>
    <row r="1845" spans="5:5" x14ac:dyDescent="0.2">
      <c r="E1845" s="87"/>
    </row>
    <row r="1846" spans="5:5" x14ac:dyDescent="0.2">
      <c r="E1846" s="87"/>
    </row>
    <row r="1847" spans="5:5" x14ac:dyDescent="0.2">
      <c r="E1847" s="87"/>
    </row>
    <row r="1848" spans="5:5" x14ac:dyDescent="0.2">
      <c r="E1848" s="87"/>
    </row>
    <row r="1849" spans="5:5" x14ac:dyDescent="0.2">
      <c r="E1849" s="87"/>
    </row>
    <row r="1850" spans="5:5" x14ac:dyDescent="0.2">
      <c r="E1850" s="87"/>
    </row>
    <row r="1851" spans="5:5" x14ac:dyDescent="0.2">
      <c r="E1851" s="87"/>
    </row>
    <row r="1852" spans="5:5" x14ac:dyDescent="0.2">
      <c r="E1852" s="87"/>
    </row>
    <row r="1853" spans="5:5" x14ac:dyDescent="0.2">
      <c r="E1853" s="87"/>
    </row>
    <row r="1854" spans="5:5" x14ac:dyDescent="0.2">
      <c r="E1854" s="87"/>
    </row>
    <row r="1855" spans="5:5" x14ac:dyDescent="0.2">
      <c r="E1855" s="87"/>
    </row>
    <row r="1856" spans="5:5" x14ac:dyDescent="0.2">
      <c r="E1856" s="87"/>
    </row>
    <row r="1857" spans="5:5" x14ac:dyDescent="0.2">
      <c r="E1857" s="87"/>
    </row>
    <row r="1858" spans="5:5" x14ac:dyDescent="0.2">
      <c r="E1858" s="87"/>
    </row>
    <row r="1859" spans="5:5" x14ac:dyDescent="0.2">
      <c r="E1859" s="87"/>
    </row>
    <row r="1860" spans="5:5" x14ac:dyDescent="0.2">
      <c r="E1860" s="87"/>
    </row>
    <row r="1861" spans="5:5" x14ac:dyDescent="0.2">
      <c r="E1861" s="87"/>
    </row>
    <row r="1862" spans="5:5" x14ac:dyDescent="0.2">
      <c r="E1862" s="87"/>
    </row>
    <row r="1863" spans="5:5" x14ac:dyDescent="0.2">
      <c r="E1863" s="87"/>
    </row>
    <row r="1864" spans="5:5" x14ac:dyDescent="0.2">
      <c r="E1864" s="87"/>
    </row>
    <row r="1865" spans="5:5" x14ac:dyDescent="0.2">
      <c r="E1865" s="87"/>
    </row>
    <row r="1866" spans="5:5" x14ac:dyDescent="0.2">
      <c r="E1866" s="87"/>
    </row>
    <row r="1867" spans="5:5" x14ac:dyDescent="0.2">
      <c r="E1867" s="87"/>
    </row>
    <row r="1868" spans="5:5" x14ac:dyDescent="0.2">
      <c r="E1868" s="87"/>
    </row>
    <row r="1869" spans="5:5" x14ac:dyDescent="0.2">
      <c r="E1869" s="87"/>
    </row>
    <row r="1870" spans="5:5" x14ac:dyDescent="0.2">
      <c r="E1870" s="87"/>
    </row>
    <row r="1871" spans="5:5" x14ac:dyDescent="0.2">
      <c r="E1871" s="87"/>
    </row>
    <row r="1872" spans="5:5" x14ac:dyDescent="0.2">
      <c r="E1872" s="87"/>
    </row>
    <row r="1873" spans="5:5" x14ac:dyDescent="0.2">
      <c r="E1873" s="87"/>
    </row>
    <row r="1874" spans="5:5" x14ac:dyDescent="0.2">
      <c r="E1874" s="87"/>
    </row>
    <row r="1875" spans="5:5" x14ac:dyDescent="0.2">
      <c r="E1875" s="87"/>
    </row>
    <row r="1876" spans="5:5" x14ac:dyDescent="0.2">
      <c r="E1876" s="87"/>
    </row>
    <row r="1877" spans="5:5" x14ac:dyDescent="0.2">
      <c r="E1877" s="87"/>
    </row>
    <row r="1878" spans="5:5" x14ac:dyDescent="0.2">
      <c r="E1878" s="87"/>
    </row>
    <row r="1879" spans="5:5" x14ac:dyDescent="0.2">
      <c r="E1879" s="87"/>
    </row>
    <row r="1880" spans="5:5" x14ac:dyDescent="0.2">
      <c r="E1880" s="87"/>
    </row>
    <row r="1881" spans="5:5" x14ac:dyDescent="0.2">
      <c r="E1881" s="87"/>
    </row>
    <row r="1882" spans="5:5" x14ac:dyDescent="0.2">
      <c r="E1882" s="87"/>
    </row>
    <row r="1883" spans="5:5" x14ac:dyDescent="0.2">
      <c r="E1883" s="87"/>
    </row>
    <row r="1884" spans="5:5" x14ac:dyDescent="0.2">
      <c r="E1884" s="87"/>
    </row>
    <row r="1885" spans="5:5" x14ac:dyDescent="0.2">
      <c r="E1885" s="87"/>
    </row>
    <row r="1886" spans="5:5" x14ac:dyDescent="0.2">
      <c r="E1886" s="87"/>
    </row>
    <row r="1887" spans="5:5" x14ac:dyDescent="0.2">
      <c r="E1887" s="87"/>
    </row>
    <row r="1888" spans="5:5" x14ac:dyDescent="0.2">
      <c r="E1888" s="87"/>
    </row>
    <row r="1889" spans="5:5" x14ac:dyDescent="0.2">
      <c r="E1889" s="87"/>
    </row>
    <row r="1890" spans="5:5" x14ac:dyDescent="0.2">
      <c r="E1890" s="87"/>
    </row>
    <row r="1891" spans="5:5" x14ac:dyDescent="0.2">
      <c r="E1891" s="87"/>
    </row>
    <row r="1892" spans="5:5" x14ac:dyDescent="0.2">
      <c r="E1892" s="87"/>
    </row>
    <row r="1893" spans="5:5" x14ac:dyDescent="0.2">
      <c r="E1893" s="87"/>
    </row>
    <row r="1894" spans="5:5" x14ac:dyDescent="0.2">
      <c r="E1894" s="87"/>
    </row>
    <row r="1895" spans="5:5" x14ac:dyDescent="0.2">
      <c r="E1895" s="87"/>
    </row>
    <row r="1896" spans="5:5" x14ac:dyDescent="0.2">
      <c r="E1896" s="87"/>
    </row>
    <row r="1897" spans="5:5" x14ac:dyDescent="0.2">
      <c r="E1897" s="87"/>
    </row>
    <row r="1898" spans="5:5" x14ac:dyDescent="0.2">
      <c r="E1898" s="87"/>
    </row>
    <row r="1899" spans="5:5" x14ac:dyDescent="0.2">
      <c r="E1899" s="87"/>
    </row>
    <row r="1900" spans="5:5" x14ac:dyDescent="0.2">
      <c r="E1900" s="87"/>
    </row>
    <row r="1901" spans="5:5" x14ac:dyDescent="0.2">
      <c r="E1901" s="87"/>
    </row>
    <row r="1902" spans="5:5" x14ac:dyDescent="0.2">
      <c r="E1902" s="87"/>
    </row>
    <row r="1903" spans="5:5" x14ac:dyDescent="0.2">
      <c r="E1903" s="87"/>
    </row>
    <row r="1904" spans="5:5" x14ac:dyDescent="0.2">
      <c r="E1904" s="87"/>
    </row>
    <row r="1905" spans="5:5" x14ac:dyDescent="0.2">
      <c r="E1905" s="87"/>
    </row>
    <row r="1906" spans="5:5" x14ac:dyDescent="0.2">
      <c r="E1906" s="87"/>
    </row>
    <row r="1907" spans="5:5" x14ac:dyDescent="0.2">
      <c r="E1907" s="87"/>
    </row>
    <row r="1908" spans="5:5" x14ac:dyDescent="0.2">
      <c r="E1908" s="87"/>
    </row>
    <row r="1909" spans="5:5" x14ac:dyDescent="0.2">
      <c r="E1909" s="87"/>
    </row>
    <row r="1910" spans="5:5" x14ac:dyDescent="0.2">
      <c r="E1910" s="87"/>
    </row>
    <row r="1911" spans="5:5" x14ac:dyDescent="0.2">
      <c r="E1911" s="87"/>
    </row>
    <row r="1912" spans="5:5" x14ac:dyDescent="0.2">
      <c r="E1912" s="87"/>
    </row>
    <row r="1913" spans="5:5" x14ac:dyDescent="0.2">
      <c r="E1913" s="87"/>
    </row>
    <row r="1914" spans="5:5" x14ac:dyDescent="0.2">
      <c r="E1914" s="87"/>
    </row>
    <row r="1915" spans="5:5" x14ac:dyDescent="0.2">
      <c r="E1915" s="87"/>
    </row>
    <row r="1916" spans="5:5" x14ac:dyDescent="0.2">
      <c r="E1916" s="87"/>
    </row>
    <row r="1917" spans="5:5" x14ac:dyDescent="0.2">
      <c r="E1917" s="87"/>
    </row>
    <row r="1918" spans="5:5" x14ac:dyDescent="0.2">
      <c r="E1918" s="87"/>
    </row>
    <row r="1919" spans="5:5" x14ac:dyDescent="0.2">
      <c r="E1919" s="87"/>
    </row>
    <row r="1920" spans="5:5" x14ac:dyDescent="0.2">
      <c r="E1920" s="87"/>
    </row>
    <row r="1921" spans="5:5" x14ac:dyDescent="0.2">
      <c r="E1921" s="87"/>
    </row>
    <row r="1922" spans="5:5" x14ac:dyDescent="0.2">
      <c r="E1922" s="87"/>
    </row>
    <row r="1923" spans="5:5" x14ac:dyDescent="0.2">
      <c r="E1923" s="87"/>
    </row>
    <row r="1924" spans="5:5" x14ac:dyDescent="0.2">
      <c r="E1924" s="87"/>
    </row>
    <row r="1925" spans="5:5" x14ac:dyDescent="0.2">
      <c r="E1925" s="87"/>
    </row>
    <row r="1926" spans="5:5" x14ac:dyDescent="0.2">
      <c r="E1926" s="87"/>
    </row>
    <row r="1927" spans="5:5" x14ac:dyDescent="0.2">
      <c r="E1927" s="87"/>
    </row>
    <row r="1928" spans="5:5" x14ac:dyDescent="0.2">
      <c r="E1928" s="87"/>
    </row>
    <row r="1929" spans="5:5" x14ac:dyDescent="0.2">
      <c r="E1929" s="87"/>
    </row>
    <row r="1930" spans="5:5" x14ac:dyDescent="0.2">
      <c r="E1930" s="87"/>
    </row>
    <row r="1931" spans="5:5" x14ac:dyDescent="0.2">
      <c r="E1931" s="87"/>
    </row>
    <row r="1932" spans="5:5" x14ac:dyDescent="0.2">
      <c r="E1932" s="87"/>
    </row>
    <row r="1933" spans="5:5" x14ac:dyDescent="0.2">
      <c r="E1933" s="87"/>
    </row>
    <row r="1934" spans="5:5" x14ac:dyDescent="0.2">
      <c r="E1934" s="87"/>
    </row>
    <row r="1935" spans="5:5" x14ac:dyDescent="0.2">
      <c r="E1935" s="87"/>
    </row>
    <row r="1936" spans="5:5" x14ac:dyDescent="0.2">
      <c r="E1936" s="87"/>
    </row>
    <row r="1937" spans="5:5" x14ac:dyDescent="0.2">
      <c r="E1937" s="87"/>
    </row>
    <row r="1938" spans="5:5" x14ac:dyDescent="0.2">
      <c r="E1938" s="87"/>
    </row>
    <row r="1939" spans="5:5" x14ac:dyDescent="0.2">
      <c r="E1939" s="87"/>
    </row>
    <row r="1940" spans="5:5" x14ac:dyDescent="0.2">
      <c r="E1940" s="87"/>
    </row>
    <row r="1941" spans="5:5" x14ac:dyDescent="0.2">
      <c r="E1941" s="87"/>
    </row>
    <row r="1942" spans="5:5" x14ac:dyDescent="0.2">
      <c r="E1942" s="87"/>
    </row>
    <row r="1943" spans="5:5" x14ac:dyDescent="0.2">
      <c r="E1943" s="87"/>
    </row>
    <row r="1944" spans="5:5" x14ac:dyDescent="0.2">
      <c r="E1944" s="87"/>
    </row>
    <row r="1945" spans="5:5" x14ac:dyDescent="0.2">
      <c r="E1945" s="87"/>
    </row>
    <row r="1946" spans="5:5" x14ac:dyDescent="0.2">
      <c r="E1946" s="87"/>
    </row>
    <row r="1947" spans="5:5" x14ac:dyDescent="0.2">
      <c r="E1947" s="87"/>
    </row>
    <row r="1948" spans="5:5" x14ac:dyDescent="0.2">
      <c r="E1948" s="87"/>
    </row>
    <row r="1949" spans="5:5" x14ac:dyDescent="0.2">
      <c r="E1949" s="87"/>
    </row>
    <row r="1950" spans="5:5" x14ac:dyDescent="0.2">
      <c r="E1950" s="87"/>
    </row>
    <row r="1951" spans="5:5" x14ac:dyDescent="0.2">
      <c r="E1951" s="87"/>
    </row>
    <row r="1952" spans="5:5" x14ac:dyDescent="0.2">
      <c r="E1952" s="87"/>
    </row>
    <row r="1953" spans="5:5" x14ac:dyDescent="0.2">
      <c r="E1953" s="87"/>
    </row>
    <row r="1954" spans="5:5" x14ac:dyDescent="0.2">
      <c r="E1954" s="87"/>
    </row>
    <row r="1955" spans="5:5" x14ac:dyDescent="0.2">
      <c r="E1955" s="87"/>
    </row>
    <row r="1956" spans="5:5" x14ac:dyDescent="0.2">
      <c r="E1956" s="87"/>
    </row>
    <row r="1957" spans="5:5" x14ac:dyDescent="0.2">
      <c r="E1957" s="87"/>
    </row>
    <row r="1958" spans="5:5" x14ac:dyDescent="0.2">
      <c r="E1958" s="87"/>
    </row>
    <row r="1959" spans="5:5" x14ac:dyDescent="0.2">
      <c r="E1959" s="87"/>
    </row>
    <row r="1960" spans="5:5" x14ac:dyDescent="0.2">
      <c r="E1960" s="87"/>
    </row>
    <row r="1961" spans="5:5" x14ac:dyDescent="0.2">
      <c r="E1961" s="87"/>
    </row>
    <row r="1962" spans="5:5" x14ac:dyDescent="0.2">
      <c r="E1962" s="87"/>
    </row>
    <row r="1963" spans="5:5" x14ac:dyDescent="0.2">
      <c r="E1963" s="87"/>
    </row>
    <row r="1964" spans="5:5" x14ac:dyDescent="0.2">
      <c r="E1964" s="87"/>
    </row>
    <row r="1965" spans="5:5" x14ac:dyDescent="0.2">
      <c r="E1965" s="87"/>
    </row>
    <row r="1966" spans="5:5" x14ac:dyDescent="0.2">
      <c r="E1966" s="87"/>
    </row>
    <row r="1967" spans="5:5" x14ac:dyDescent="0.2">
      <c r="E1967" s="87"/>
    </row>
    <row r="1968" spans="5:5" x14ac:dyDescent="0.2">
      <c r="E1968" s="87"/>
    </row>
    <row r="1969" spans="5:5" x14ac:dyDescent="0.2">
      <c r="E1969" s="87"/>
    </row>
    <row r="1970" spans="5:5" x14ac:dyDescent="0.2">
      <c r="E1970" s="87"/>
    </row>
    <row r="1971" spans="5:5" x14ac:dyDescent="0.2">
      <c r="E1971" s="87"/>
    </row>
    <row r="1972" spans="5:5" x14ac:dyDescent="0.2">
      <c r="E1972" s="87"/>
    </row>
    <row r="1973" spans="5:5" x14ac:dyDescent="0.2">
      <c r="E1973" s="87"/>
    </row>
    <row r="1974" spans="5:5" x14ac:dyDescent="0.2">
      <c r="E1974" s="87"/>
    </row>
    <row r="1975" spans="5:5" x14ac:dyDescent="0.2">
      <c r="E1975" s="87"/>
    </row>
    <row r="1976" spans="5:5" x14ac:dyDescent="0.2">
      <c r="E1976" s="87"/>
    </row>
    <row r="1977" spans="5:5" x14ac:dyDescent="0.2">
      <c r="E1977" s="87"/>
    </row>
    <row r="1978" spans="5:5" x14ac:dyDescent="0.2">
      <c r="E1978" s="87"/>
    </row>
    <row r="1979" spans="5:5" x14ac:dyDescent="0.2">
      <c r="E1979" s="87"/>
    </row>
    <row r="1980" spans="5:5" x14ac:dyDescent="0.2">
      <c r="E1980" s="87"/>
    </row>
    <row r="1981" spans="5:5" x14ac:dyDescent="0.2">
      <c r="E1981" s="87"/>
    </row>
    <row r="1982" spans="5:5" x14ac:dyDescent="0.2">
      <c r="E1982" s="87"/>
    </row>
    <row r="1983" spans="5:5" x14ac:dyDescent="0.2">
      <c r="E1983" s="87"/>
    </row>
    <row r="1984" spans="5:5" x14ac:dyDescent="0.2">
      <c r="E1984" s="87"/>
    </row>
    <row r="1985" spans="5:5" x14ac:dyDescent="0.2">
      <c r="E1985" s="87"/>
    </row>
    <row r="1986" spans="5:5" x14ac:dyDescent="0.2">
      <c r="E1986" s="87"/>
    </row>
    <row r="1987" spans="5:5" x14ac:dyDescent="0.2">
      <c r="E1987" s="87"/>
    </row>
    <row r="1988" spans="5:5" x14ac:dyDescent="0.2">
      <c r="E1988" s="87"/>
    </row>
    <row r="1989" spans="5:5" x14ac:dyDescent="0.2">
      <c r="E1989" s="87"/>
    </row>
    <row r="1990" spans="5:5" x14ac:dyDescent="0.2">
      <c r="E1990" s="87"/>
    </row>
    <row r="1991" spans="5:5" x14ac:dyDescent="0.2">
      <c r="E1991" s="87"/>
    </row>
    <row r="1992" spans="5:5" x14ac:dyDescent="0.2">
      <c r="E1992" s="87"/>
    </row>
    <row r="1993" spans="5:5" x14ac:dyDescent="0.2">
      <c r="E1993" s="87"/>
    </row>
    <row r="1994" spans="5:5" x14ac:dyDescent="0.2">
      <c r="E1994" s="87"/>
    </row>
    <row r="1995" spans="5:5" x14ac:dyDescent="0.2">
      <c r="E1995" s="87"/>
    </row>
    <row r="1996" spans="5:5" x14ac:dyDescent="0.2">
      <c r="E1996" s="87"/>
    </row>
    <row r="1997" spans="5:5" x14ac:dyDescent="0.2">
      <c r="E1997" s="87"/>
    </row>
    <row r="1998" spans="5:5" x14ac:dyDescent="0.2">
      <c r="E1998" s="87"/>
    </row>
    <row r="1999" spans="5:5" x14ac:dyDescent="0.2">
      <c r="E1999" s="87"/>
    </row>
    <row r="2000" spans="5:5" x14ac:dyDescent="0.2">
      <c r="E2000" s="87"/>
    </row>
    <row r="2001" spans="5:5" x14ac:dyDescent="0.2">
      <c r="E2001" s="87"/>
    </row>
    <row r="2002" spans="5:5" x14ac:dyDescent="0.2">
      <c r="E2002" s="87"/>
    </row>
    <row r="2003" spans="5:5" x14ac:dyDescent="0.2">
      <c r="E2003" s="87"/>
    </row>
    <row r="2004" spans="5:5" x14ac:dyDescent="0.2">
      <c r="E2004" s="87"/>
    </row>
    <row r="2005" spans="5:5" x14ac:dyDescent="0.2">
      <c r="E2005" s="87"/>
    </row>
    <row r="2006" spans="5:5" x14ac:dyDescent="0.2">
      <c r="E2006" s="87"/>
    </row>
    <row r="2007" spans="5:5" x14ac:dyDescent="0.2">
      <c r="E2007" s="87"/>
    </row>
    <row r="2008" spans="5:5" x14ac:dyDescent="0.2">
      <c r="E2008" s="87"/>
    </row>
    <row r="2009" spans="5:5" x14ac:dyDescent="0.2">
      <c r="E2009" s="87"/>
    </row>
    <row r="2010" spans="5:5" x14ac:dyDescent="0.2">
      <c r="E2010" s="87"/>
    </row>
    <row r="2011" spans="5:5" x14ac:dyDescent="0.2">
      <c r="E2011" s="87"/>
    </row>
    <row r="2012" spans="5:5" x14ac:dyDescent="0.2">
      <c r="E2012" s="87"/>
    </row>
    <row r="2013" spans="5:5" x14ac:dyDescent="0.2">
      <c r="E2013" s="87"/>
    </row>
    <row r="2014" spans="5:5" x14ac:dyDescent="0.2">
      <c r="E2014" s="87"/>
    </row>
    <row r="2015" spans="5:5" x14ac:dyDescent="0.2">
      <c r="E2015" s="87"/>
    </row>
    <row r="2016" spans="5:5" x14ac:dyDescent="0.2">
      <c r="E2016" s="87"/>
    </row>
    <row r="2017" spans="5:5" x14ac:dyDescent="0.2">
      <c r="E2017" s="87"/>
    </row>
    <row r="2018" spans="5:5" x14ac:dyDescent="0.2">
      <c r="E2018" s="87"/>
    </row>
    <row r="2019" spans="5:5" x14ac:dyDescent="0.2">
      <c r="E2019" s="87"/>
    </row>
    <row r="2020" spans="5:5" x14ac:dyDescent="0.2">
      <c r="E2020" s="87"/>
    </row>
    <row r="2021" spans="5:5" x14ac:dyDescent="0.2">
      <c r="E2021" s="87"/>
    </row>
    <row r="2022" spans="5:5" x14ac:dyDescent="0.2">
      <c r="E2022" s="87"/>
    </row>
    <row r="2023" spans="5:5" x14ac:dyDescent="0.2">
      <c r="E2023" s="87"/>
    </row>
    <row r="2024" spans="5:5" x14ac:dyDescent="0.2">
      <c r="E2024" s="87"/>
    </row>
    <row r="2025" spans="5:5" x14ac:dyDescent="0.2">
      <c r="E2025" s="87"/>
    </row>
    <row r="2026" spans="5:5" x14ac:dyDescent="0.2">
      <c r="E2026" s="87"/>
    </row>
    <row r="2027" spans="5:5" x14ac:dyDescent="0.2">
      <c r="E2027" s="87"/>
    </row>
    <row r="2028" spans="5:5" x14ac:dyDescent="0.2">
      <c r="E2028" s="87"/>
    </row>
    <row r="2029" spans="5:5" x14ac:dyDescent="0.2">
      <c r="E2029" s="87"/>
    </row>
    <row r="2030" spans="5:5" x14ac:dyDescent="0.2">
      <c r="E2030" s="87"/>
    </row>
    <row r="2031" spans="5:5" x14ac:dyDescent="0.2">
      <c r="E2031" s="87"/>
    </row>
    <row r="2032" spans="5:5" x14ac:dyDescent="0.2">
      <c r="E2032" s="87"/>
    </row>
    <row r="2033" spans="5:5" x14ac:dyDescent="0.2">
      <c r="E2033" s="87"/>
    </row>
    <row r="2034" spans="5:5" x14ac:dyDescent="0.2">
      <c r="E2034" s="87"/>
    </row>
    <row r="2035" spans="5:5" x14ac:dyDescent="0.2">
      <c r="E2035" s="87"/>
    </row>
    <row r="2036" spans="5:5" x14ac:dyDescent="0.2">
      <c r="E2036" s="87"/>
    </row>
    <row r="2037" spans="5:5" x14ac:dyDescent="0.2">
      <c r="E2037" s="87"/>
    </row>
    <row r="2038" spans="5:5" x14ac:dyDescent="0.2">
      <c r="E2038" s="87"/>
    </row>
    <row r="2039" spans="5:5" x14ac:dyDescent="0.2">
      <c r="E2039" s="87"/>
    </row>
    <row r="2040" spans="5:5" x14ac:dyDescent="0.2">
      <c r="E2040" s="87"/>
    </row>
    <row r="2041" spans="5:5" x14ac:dyDescent="0.2">
      <c r="E2041" s="87"/>
    </row>
    <row r="2042" spans="5:5" x14ac:dyDescent="0.2">
      <c r="E2042" s="87"/>
    </row>
    <row r="2043" spans="5:5" x14ac:dyDescent="0.2">
      <c r="E2043" s="87"/>
    </row>
    <row r="2044" spans="5:5" x14ac:dyDescent="0.2">
      <c r="E2044" s="87"/>
    </row>
    <row r="2045" spans="5:5" x14ac:dyDescent="0.2">
      <c r="E2045" s="87"/>
    </row>
    <row r="2046" spans="5:5" x14ac:dyDescent="0.2">
      <c r="E2046" s="87"/>
    </row>
    <row r="2047" spans="5:5" x14ac:dyDescent="0.2">
      <c r="E2047" s="87"/>
    </row>
    <row r="2048" spans="5:5" x14ac:dyDescent="0.2">
      <c r="E2048" s="87"/>
    </row>
    <row r="2049" spans="5:5" x14ac:dyDescent="0.2">
      <c r="E2049" s="87"/>
    </row>
    <row r="2050" spans="5:5" x14ac:dyDescent="0.2">
      <c r="E2050" s="87"/>
    </row>
    <row r="2051" spans="5:5" x14ac:dyDescent="0.2">
      <c r="E2051" s="87"/>
    </row>
    <row r="2052" spans="5:5" x14ac:dyDescent="0.2">
      <c r="E2052" s="87"/>
    </row>
    <row r="2053" spans="5:5" x14ac:dyDescent="0.2">
      <c r="E2053" s="87"/>
    </row>
    <row r="2054" spans="5:5" x14ac:dyDescent="0.2">
      <c r="E2054" s="87"/>
    </row>
    <row r="2055" spans="5:5" x14ac:dyDescent="0.2">
      <c r="E2055" s="87"/>
    </row>
    <row r="2056" spans="5:5" x14ac:dyDescent="0.2">
      <c r="E2056" s="87"/>
    </row>
    <row r="2057" spans="5:5" x14ac:dyDescent="0.2">
      <c r="E2057" s="87"/>
    </row>
    <row r="2058" spans="5:5" x14ac:dyDescent="0.2">
      <c r="E2058" s="87"/>
    </row>
    <row r="2059" spans="5:5" x14ac:dyDescent="0.2">
      <c r="E2059" s="87"/>
    </row>
    <row r="2060" spans="5:5" x14ac:dyDescent="0.2">
      <c r="E2060" s="87"/>
    </row>
    <row r="2061" spans="5:5" x14ac:dyDescent="0.2">
      <c r="E2061" s="87"/>
    </row>
    <row r="2062" spans="5:5" x14ac:dyDescent="0.2">
      <c r="E2062" s="87"/>
    </row>
    <row r="2063" spans="5:5" x14ac:dyDescent="0.2">
      <c r="E2063" s="87"/>
    </row>
    <row r="2064" spans="5:5" x14ac:dyDescent="0.2">
      <c r="E2064" s="87"/>
    </row>
    <row r="2065" spans="5:5" x14ac:dyDescent="0.2">
      <c r="E2065" s="87"/>
    </row>
    <row r="2066" spans="5:5" x14ac:dyDescent="0.2">
      <c r="E2066" s="87"/>
    </row>
    <row r="2067" spans="5:5" x14ac:dyDescent="0.2">
      <c r="E2067" s="87"/>
    </row>
    <row r="2068" spans="5:5" x14ac:dyDescent="0.2">
      <c r="E2068" s="87"/>
    </row>
    <row r="2069" spans="5:5" x14ac:dyDescent="0.2">
      <c r="E2069" s="87"/>
    </row>
    <row r="2070" spans="5:5" x14ac:dyDescent="0.2">
      <c r="E2070" s="87"/>
    </row>
    <row r="2071" spans="5:5" x14ac:dyDescent="0.2">
      <c r="E2071" s="87"/>
    </row>
    <row r="2072" spans="5:5" x14ac:dyDescent="0.2">
      <c r="E2072" s="87"/>
    </row>
    <row r="2073" spans="5:5" x14ac:dyDescent="0.2">
      <c r="E2073" s="87"/>
    </row>
    <row r="2074" spans="5:5" x14ac:dyDescent="0.2">
      <c r="E2074" s="87"/>
    </row>
    <row r="2075" spans="5:5" x14ac:dyDescent="0.2">
      <c r="E2075" s="87"/>
    </row>
    <row r="2076" spans="5:5" x14ac:dyDescent="0.2">
      <c r="E2076" s="87"/>
    </row>
    <row r="2077" spans="5:5" x14ac:dyDescent="0.2">
      <c r="E2077" s="87"/>
    </row>
    <row r="2078" spans="5:5" x14ac:dyDescent="0.2">
      <c r="E2078" s="87"/>
    </row>
    <row r="2079" spans="5:5" x14ac:dyDescent="0.2">
      <c r="E2079" s="87"/>
    </row>
    <row r="2080" spans="5:5" x14ac:dyDescent="0.2">
      <c r="E2080" s="87"/>
    </row>
    <row r="2081" spans="5:5" x14ac:dyDescent="0.2">
      <c r="E2081" s="87"/>
    </row>
    <row r="2082" spans="5:5" x14ac:dyDescent="0.2">
      <c r="E2082" s="87"/>
    </row>
    <row r="2083" spans="5:5" x14ac:dyDescent="0.2">
      <c r="E2083" s="87"/>
    </row>
    <row r="2084" spans="5:5" x14ac:dyDescent="0.2">
      <c r="E2084" s="87"/>
    </row>
    <row r="2085" spans="5:5" x14ac:dyDescent="0.2">
      <c r="E2085" s="87"/>
    </row>
    <row r="2086" spans="5:5" x14ac:dyDescent="0.2">
      <c r="E2086" s="87"/>
    </row>
    <row r="2087" spans="5:5" x14ac:dyDescent="0.2">
      <c r="E2087" s="87"/>
    </row>
    <row r="2088" spans="5:5" x14ac:dyDescent="0.2">
      <c r="E2088" s="87"/>
    </row>
    <row r="2089" spans="5:5" x14ac:dyDescent="0.2">
      <c r="E2089" s="87"/>
    </row>
    <row r="2090" spans="5:5" x14ac:dyDescent="0.2">
      <c r="E2090" s="87"/>
    </row>
    <row r="2091" spans="5:5" x14ac:dyDescent="0.2">
      <c r="E2091" s="87"/>
    </row>
    <row r="2092" spans="5:5" x14ac:dyDescent="0.2">
      <c r="E2092" s="87"/>
    </row>
    <row r="2093" spans="5:5" x14ac:dyDescent="0.2">
      <c r="E2093" s="87"/>
    </row>
    <row r="2094" spans="5:5" x14ac:dyDescent="0.2">
      <c r="E2094" s="87"/>
    </row>
    <row r="2095" spans="5:5" x14ac:dyDescent="0.2">
      <c r="E2095" s="87"/>
    </row>
    <row r="2096" spans="5:5" x14ac:dyDescent="0.2">
      <c r="E2096" s="87"/>
    </row>
    <row r="2097" spans="5:5" x14ac:dyDescent="0.2">
      <c r="E2097" s="87"/>
    </row>
    <row r="2098" spans="5:5" x14ac:dyDescent="0.2">
      <c r="E2098" s="87"/>
    </row>
    <row r="2099" spans="5:5" x14ac:dyDescent="0.2">
      <c r="E2099" s="87"/>
    </row>
    <row r="2100" spans="5:5" x14ac:dyDescent="0.2">
      <c r="E2100" s="87"/>
    </row>
    <row r="2101" spans="5:5" x14ac:dyDescent="0.2">
      <c r="E2101" s="87"/>
    </row>
    <row r="2102" spans="5:5" x14ac:dyDescent="0.2">
      <c r="E2102" s="87"/>
    </row>
    <row r="2103" spans="5:5" x14ac:dyDescent="0.2">
      <c r="E2103" s="87"/>
    </row>
    <row r="2104" spans="5:5" x14ac:dyDescent="0.2">
      <c r="E2104" s="87"/>
    </row>
    <row r="2105" spans="5:5" x14ac:dyDescent="0.2">
      <c r="E2105" s="87"/>
    </row>
    <row r="2106" spans="5:5" x14ac:dyDescent="0.2">
      <c r="E2106" s="87"/>
    </row>
    <row r="2107" spans="5:5" x14ac:dyDescent="0.2">
      <c r="E2107" s="87"/>
    </row>
    <row r="2108" spans="5:5" x14ac:dyDescent="0.2">
      <c r="E2108" s="87"/>
    </row>
    <row r="2109" spans="5:5" x14ac:dyDescent="0.2">
      <c r="E2109" s="87"/>
    </row>
    <row r="2110" spans="5:5" x14ac:dyDescent="0.2">
      <c r="E2110" s="87"/>
    </row>
    <row r="2111" spans="5:5" x14ac:dyDescent="0.2">
      <c r="E2111" s="87"/>
    </row>
    <row r="2112" spans="5:5" x14ac:dyDescent="0.2">
      <c r="E2112" s="87"/>
    </row>
    <row r="2113" spans="5:5" x14ac:dyDescent="0.2">
      <c r="E2113" s="87"/>
    </row>
    <row r="2114" spans="5:5" x14ac:dyDescent="0.2">
      <c r="E2114" s="87"/>
    </row>
    <row r="2115" spans="5:5" x14ac:dyDescent="0.2">
      <c r="E2115" s="87"/>
    </row>
    <row r="2116" spans="5:5" x14ac:dyDescent="0.2">
      <c r="E2116" s="87"/>
    </row>
    <row r="2117" spans="5:5" x14ac:dyDescent="0.2">
      <c r="E2117" s="87"/>
    </row>
    <row r="2118" spans="5:5" x14ac:dyDescent="0.2">
      <c r="E2118" s="87"/>
    </row>
    <row r="2119" spans="5:5" x14ac:dyDescent="0.2">
      <c r="E2119" s="87"/>
    </row>
    <row r="2120" spans="5:5" x14ac:dyDescent="0.2">
      <c r="E2120" s="87"/>
    </row>
    <row r="2121" spans="5:5" x14ac:dyDescent="0.2">
      <c r="E2121" s="87"/>
    </row>
    <row r="2122" spans="5:5" x14ac:dyDescent="0.2">
      <c r="E2122" s="87"/>
    </row>
    <row r="2123" spans="5:5" x14ac:dyDescent="0.2">
      <c r="E2123" s="87"/>
    </row>
    <row r="2124" spans="5:5" x14ac:dyDescent="0.2">
      <c r="E2124" s="87"/>
    </row>
    <row r="2125" spans="5:5" x14ac:dyDescent="0.2">
      <c r="E2125" s="87"/>
    </row>
    <row r="2126" spans="5:5" x14ac:dyDescent="0.2">
      <c r="E2126" s="87"/>
    </row>
    <row r="2127" spans="5:5" x14ac:dyDescent="0.2">
      <c r="E2127" s="87"/>
    </row>
    <row r="2128" spans="5:5" x14ac:dyDescent="0.2">
      <c r="E2128" s="87"/>
    </row>
    <row r="2129" spans="5:5" x14ac:dyDescent="0.2">
      <c r="E2129" s="87"/>
    </row>
    <row r="2130" spans="5:5" x14ac:dyDescent="0.2">
      <c r="E2130" s="87"/>
    </row>
    <row r="2131" spans="5:5" x14ac:dyDescent="0.2">
      <c r="E2131" s="87"/>
    </row>
    <row r="2132" spans="5:5" x14ac:dyDescent="0.2">
      <c r="E2132" s="87"/>
    </row>
    <row r="2133" spans="5:5" x14ac:dyDescent="0.2">
      <c r="E2133" s="87"/>
    </row>
    <row r="2134" spans="5:5" x14ac:dyDescent="0.2">
      <c r="E2134" s="87"/>
    </row>
    <row r="2135" spans="5:5" x14ac:dyDescent="0.2">
      <c r="E2135" s="87"/>
    </row>
    <row r="2136" spans="5:5" x14ac:dyDescent="0.2">
      <c r="E2136" s="87"/>
    </row>
    <row r="2137" spans="5:5" x14ac:dyDescent="0.2">
      <c r="E2137" s="87"/>
    </row>
    <row r="2138" spans="5:5" x14ac:dyDescent="0.2">
      <c r="E2138" s="87"/>
    </row>
    <row r="2139" spans="5:5" x14ac:dyDescent="0.2">
      <c r="E2139" s="87"/>
    </row>
    <row r="2140" spans="5:5" x14ac:dyDescent="0.2">
      <c r="E2140" s="87"/>
    </row>
    <row r="2141" spans="5:5" x14ac:dyDescent="0.2">
      <c r="E2141" s="87"/>
    </row>
    <row r="2142" spans="5:5" x14ac:dyDescent="0.2">
      <c r="E2142" s="87"/>
    </row>
    <row r="2143" spans="5:5" x14ac:dyDescent="0.2">
      <c r="E2143" s="87"/>
    </row>
    <row r="2144" spans="5:5" x14ac:dyDescent="0.2">
      <c r="E2144" s="87"/>
    </row>
    <row r="2145" spans="5:5" x14ac:dyDescent="0.2">
      <c r="E2145" s="87"/>
    </row>
    <row r="2146" spans="5:5" x14ac:dyDescent="0.2">
      <c r="E2146" s="87"/>
    </row>
    <row r="2147" spans="5:5" x14ac:dyDescent="0.2">
      <c r="E2147" s="87"/>
    </row>
    <row r="2148" spans="5:5" x14ac:dyDescent="0.2">
      <c r="E2148" s="87"/>
    </row>
    <row r="2149" spans="5:5" x14ac:dyDescent="0.2">
      <c r="E2149" s="87"/>
    </row>
    <row r="2150" spans="5:5" x14ac:dyDescent="0.2">
      <c r="E2150" s="87"/>
    </row>
    <row r="2151" spans="5:5" x14ac:dyDescent="0.2">
      <c r="E2151" s="87"/>
    </row>
    <row r="2152" spans="5:5" x14ac:dyDescent="0.2">
      <c r="E2152" s="87"/>
    </row>
    <row r="2153" spans="5:5" x14ac:dyDescent="0.2">
      <c r="E2153" s="87"/>
    </row>
    <row r="2154" spans="5:5" x14ac:dyDescent="0.2">
      <c r="E2154" s="87"/>
    </row>
    <row r="2155" spans="5:5" x14ac:dyDescent="0.2">
      <c r="E2155" s="87"/>
    </row>
    <row r="2156" spans="5:5" x14ac:dyDescent="0.2">
      <c r="E2156" s="87"/>
    </row>
    <row r="2157" spans="5:5" x14ac:dyDescent="0.2">
      <c r="E2157" s="87"/>
    </row>
    <row r="2158" spans="5:5" x14ac:dyDescent="0.2">
      <c r="E2158" s="87"/>
    </row>
    <row r="2159" spans="5:5" x14ac:dyDescent="0.2">
      <c r="E2159" s="87"/>
    </row>
    <row r="2160" spans="5:5" x14ac:dyDescent="0.2">
      <c r="E2160" s="87"/>
    </row>
    <row r="2161" spans="5:5" x14ac:dyDescent="0.2">
      <c r="E2161" s="87"/>
    </row>
    <row r="2162" spans="5:5" x14ac:dyDescent="0.2">
      <c r="E2162" s="87"/>
    </row>
    <row r="2163" spans="5:5" x14ac:dyDescent="0.2">
      <c r="E2163" s="87"/>
    </row>
    <row r="2164" spans="5:5" x14ac:dyDescent="0.2">
      <c r="E2164" s="87"/>
    </row>
    <row r="2165" spans="5:5" x14ac:dyDescent="0.2">
      <c r="E2165" s="87"/>
    </row>
    <row r="2166" spans="5:5" x14ac:dyDescent="0.2">
      <c r="E2166" s="87"/>
    </row>
    <row r="2167" spans="5:5" x14ac:dyDescent="0.2">
      <c r="E2167" s="87"/>
    </row>
    <row r="2168" spans="5:5" x14ac:dyDescent="0.2">
      <c r="E2168" s="87"/>
    </row>
    <row r="2169" spans="5:5" x14ac:dyDescent="0.2">
      <c r="E2169" s="87"/>
    </row>
    <row r="2170" spans="5:5" x14ac:dyDescent="0.2">
      <c r="E2170" s="87"/>
    </row>
    <row r="2171" spans="5:5" x14ac:dyDescent="0.2">
      <c r="E2171" s="87"/>
    </row>
    <row r="2172" spans="5:5" x14ac:dyDescent="0.2">
      <c r="E2172" s="87"/>
    </row>
    <row r="2173" spans="5:5" x14ac:dyDescent="0.2">
      <c r="E2173" s="87"/>
    </row>
    <row r="2174" spans="5:5" x14ac:dyDescent="0.2">
      <c r="E2174" s="87"/>
    </row>
    <row r="2175" spans="5:5" x14ac:dyDescent="0.2">
      <c r="E2175" s="87"/>
    </row>
    <row r="2176" spans="5:5" x14ac:dyDescent="0.2">
      <c r="E2176" s="87"/>
    </row>
    <row r="2177" spans="5:5" x14ac:dyDescent="0.2">
      <c r="E2177" s="87"/>
    </row>
    <row r="2178" spans="5:5" x14ac:dyDescent="0.2">
      <c r="E2178" s="87"/>
    </row>
    <row r="2179" spans="5:5" x14ac:dyDescent="0.2">
      <c r="E2179" s="87"/>
    </row>
    <row r="2180" spans="5:5" x14ac:dyDescent="0.2">
      <c r="E2180" s="87"/>
    </row>
    <row r="2181" spans="5:5" x14ac:dyDescent="0.2">
      <c r="E2181" s="87"/>
    </row>
    <row r="2182" spans="5:5" x14ac:dyDescent="0.2">
      <c r="E2182" s="87"/>
    </row>
    <row r="2183" spans="5:5" x14ac:dyDescent="0.2">
      <c r="E2183" s="87"/>
    </row>
    <row r="2184" spans="5:5" x14ac:dyDescent="0.2">
      <c r="E2184" s="87"/>
    </row>
    <row r="2185" spans="5:5" x14ac:dyDescent="0.2">
      <c r="E2185" s="87"/>
    </row>
    <row r="2186" spans="5:5" x14ac:dyDescent="0.2">
      <c r="E2186" s="87"/>
    </row>
    <row r="2187" spans="5:5" x14ac:dyDescent="0.2">
      <c r="E2187" s="87"/>
    </row>
    <row r="2188" spans="5:5" x14ac:dyDescent="0.2">
      <c r="E2188" s="87"/>
    </row>
    <row r="2189" spans="5:5" x14ac:dyDescent="0.2">
      <c r="E2189" s="87"/>
    </row>
    <row r="2190" spans="5:5" x14ac:dyDescent="0.2">
      <c r="E2190" s="87"/>
    </row>
    <row r="2191" spans="5:5" x14ac:dyDescent="0.2">
      <c r="E2191" s="87"/>
    </row>
    <row r="2192" spans="5:5" x14ac:dyDescent="0.2">
      <c r="E2192" s="87"/>
    </row>
    <row r="2193" spans="5:5" x14ac:dyDescent="0.2">
      <c r="E2193" s="87"/>
    </row>
    <row r="2194" spans="5:5" x14ac:dyDescent="0.2">
      <c r="E2194" s="87"/>
    </row>
    <row r="2195" spans="5:5" x14ac:dyDescent="0.2">
      <c r="E2195" s="87"/>
    </row>
    <row r="2196" spans="5:5" x14ac:dyDescent="0.2">
      <c r="E2196" s="87"/>
    </row>
    <row r="2197" spans="5:5" x14ac:dyDescent="0.2">
      <c r="E2197" s="87"/>
    </row>
    <row r="2198" spans="5:5" x14ac:dyDescent="0.2">
      <c r="E2198" s="87"/>
    </row>
    <row r="2199" spans="5:5" x14ac:dyDescent="0.2">
      <c r="E2199" s="87"/>
    </row>
    <row r="2200" spans="5:5" x14ac:dyDescent="0.2">
      <c r="E2200" s="87"/>
    </row>
    <row r="2201" spans="5:5" x14ac:dyDescent="0.2">
      <c r="E2201" s="87"/>
    </row>
    <row r="2202" spans="5:5" x14ac:dyDescent="0.2">
      <c r="E2202" s="87"/>
    </row>
    <row r="2203" spans="5:5" x14ac:dyDescent="0.2">
      <c r="E2203" s="87"/>
    </row>
    <row r="2204" spans="5:5" x14ac:dyDescent="0.2">
      <c r="E2204" s="87"/>
    </row>
    <row r="2205" spans="5:5" x14ac:dyDescent="0.2">
      <c r="E2205" s="87"/>
    </row>
    <row r="2206" spans="5:5" x14ac:dyDescent="0.2">
      <c r="E2206" s="87"/>
    </row>
    <row r="2207" spans="5:5" x14ac:dyDescent="0.2">
      <c r="E2207" s="87"/>
    </row>
    <row r="2208" spans="5:5" x14ac:dyDescent="0.2">
      <c r="E2208" s="87"/>
    </row>
    <row r="2209" spans="5:5" x14ac:dyDescent="0.2">
      <c r="E2209" s="87"/>
    </row>
    <row r="2210" spans="5:5" x14ac:dyDescent="0.2">
      <c r="E2210" s="87"/>
    </row>
    <row r="2211" spans="5:5" x14ac:dyDescent="0.2">
      <c r="E2211" s="87"/>
    </row>
    <row r="2212" spans="5:5" x14ac:dyDescent="0.2">
      <c r="E2212" s="87"/>
    </row>
    <row r="2213" spans="5:5" x14ac:dyDescent="0.2">
      <c r="E2213" s="87"/>
    </row>
    <row r="2214" spans="5:5" x14ac:dyDescent="0.2">
      <c r="E2214" s="87"/>
    </row>
    <row r="2215" spans="5:5" x14ac:dyDescent="0.2">
      <c r="E2215" s="87"/>
    </row>
    <row r="2216" spans="5:5" x14ac:dyDescent="0.2">
      <c r="E2216" s="87"/>
    </row>
    <row r="2217" spans="5:5" x14ac:dyDescent="0.2">
      <c r="E2217" s="87"/>
    </row>
    <row r="2218" spans="5:5" x14ac:dyDescent="0.2">
      <c r="E2218" s="87"/>
    </row>
    <row r="2219" spans="5:5" x14ac:dyDescent="0.2">
      <c r="E2219" s="87"/>
    </row>
    <row r="2220" spans="5:5" x14ac:dyDescent="0.2">
      <c r="E2220" s="87"/>
    </row>
    <row r="2221" spans="5:5" x14ac:dyDescent="0.2">
      <c r="E2221" s="87"/>
    </row>
    <row r="2222" spans="5:5" x14ac:dyDescent="0.2">
      <c r="E2222" s="87"/>
    </row>
    <row r="2223" spans="5:5" x14ac:dyDescent="0.2">
      <c r="E2223" s="87"/>
    </row>
    <row r="2224" spans="5:5" x14ac:dyDescent="0.2">
      <c r="E2224" s="87"/>
    </row>
    <row r="2225" spans="5:5" x14ac:dyDescent="0.2">
      <c r="E2225" s="87"/>
    </row>
    <row r="2226" spans="5:5" x14ac:dyDescent="0.2">
      <c r="E2226" s="87"/>
    </row>
    <row r="2227" spans="5:5" x14ac:dyDescent="0.2">
      <c r="E2227" s="87"/>
    </row>
    <row r="2228" spans="5:5" x14ac:dyDescent="0.2">
      <c r="E2228" s="87"/>
    </row>
    <row r="2229" spans="5:5" x14ac:dyDescent="0.2">
      <c r="E2229" s="87"/>
    </row>
    <row r="2230" spans="5:5" x14ac:dyDescent="0.2">
      <c r="E2230" s="87"/>
    </row>
    <row r="2231" spans="5:5" x14ac:dyDescent="0.2">
      <c r="E2231" s="87"/>
    </row>
    <row r="2232" spans="5:5" x14ac:dyDescent="0.2">
      <c r="E2232" s="87"/>
    </row>
    <row r="2233" spans="5:5" x14ac:dyDescent="0.2">
      <c r="E2233" s="87"/>
    </row>
    <row r="2234" spans="5:5" x14ac:dyDescent="0.2">
      <c r="E2234" s="87"/>
    </row>
    <row r="2235" spans="5:5" x14ac:dyDescent="0.2">
      <c r="E2235" s="87"/>
    </row>
    <row r="2236" spans="5:5" x14ac:dyDescent="0.2">
      <c r="E2236" s="87"/>
    </row>
    <row r="2237" spans="5:5" x14ac:dyDescent="0.2">
      <c r="E2237" s="87"/>
    </row>
    <row r="2238" spans="5:5" x14ac:dyDescent="0.2">
      <c r="E2238" s="87"/>
    </row>
    <row r="2239" spans="5:5" x14ac:dyDescent="0.2">
      <c r="E2239" s="87"/>
    </row>
    <row r="2240" spans="5:5" x14ac:dyDescent="0.2">
      <c r="E2240" s="87"/>
    </row>
    <row r="2241" spans="5:5" x14ac:dyDescent="0.2">
      <c r="E2241" s="87"/>
    </row>
    <row r="2242" spans="5:5" x14ac:dyDescent="0.2">
      <c r="E2242" s="87"/>
    </row>
    <row r="2243" spans="5:5" x14ac:dyDescent="0.2">
      <c r="E2243" s="87"/>
    </row>
    <row r="2244" spans="5:5" x14ac:dyDescent="0.2">
      <c r="E2244" s="87"/>
    </row>
    <row r="2245" spans="5:5" x14ac:dyDescent="0.2">
      <c r="E2245" s="87"/>
    </row>
    <row r="2246" spans="5:5" x14ac:dyDescent="0.2">
      <c r="E2246" s="87"/>
    </row>
    <row r="2247" spans="5:5" x14ac:dyDescent="0.2">
      <c r="E2247" s="87"/>
    </row>
    <row r="2248" spans="5:5" x14ac:dyDescent="0.2">
      <c r="E2248" s="87"/>
    </row>
    <row r="2249" spans="5:5" x14ac:dyDescent="0.2">
      <c r="E2249" s="87"/>
    </row>
    <row r="2250" spans="5:5" x14ac:dyDescent="0.2">
      <c r="E2250" s="87"/>
    </row>
    <row r="2251" spans="5:5" x14ac:dyDescent="0.2">
      <c r="E2251" s="87"/>
    </row>
    <row r="2252" spans="5:5" x14ac:dyDescent="0.2">
      <c r="E2252" s="87"/>
    </row>
    <row r="2253" spans="5:5" x14ac:dyDescent="0.2">
      <c r="E2253" s="87"/>
    </row>
    <row r="2254" spans="5:5" x14ac:dyDescent="0.2">
      <c r="E2254" s="87"/>
    </row>
    <row r="2255" spans="5:5" x14ac:dyDescent="0.2">
      <c r="E2255" s="87"/>
    </row>
    <row r="2256" spans="5:5" x14ac:dyDescent="0.2">
      <c r="E2256" s="87"/>
    </row>
    <row r="2257" spans="5:5" x14ac:dyDescent="0.2">
      <c r="E2257" s="87"/>
    </row>
    <row r="2258" spans="5:5" x14ac:dyDescent="0.2">
      <c r="E2258" s="87"/>
    </row>
    <row r="2259" spans="5:5" x14ac:dyDescent="0.2">
      <c r="E2259" s="87"/>
    </row>
    <row r="2260" spans="5:5" x14ac:dyDescent="0.2">
      <c r="E2260" s="87"/>
    </row>
    <row r="2261" spans="5:5" x14ac:dyDescent="0.2">
      <c r="E2261" s="87"/>
    </row>
    <row r="2262" spans="5:5" x14ac:dyDescent="0.2">
      <c r="E2262" s="87"/>
    </row>
    <row r="2263" spans="5:5" x14ac:dyDescent="0.2">
      <c r="E2263" s="87"/>
    </row>
    <row r="2264" spans="5:5" x14ac:dyDescent="0.2">
      <c r="E2264" s="87"/>
    </row>
    <row r="2265" spans="5:5" x14ac:dyDescent="0.2">
      <c r="E2265" s="87"/>
    </row>
    <row r="2266" spans="5:5" x14ac:dyDescent="0.2">
      <c r="E2266" s="87"/>
    </row>
    <row r="2267" spans="5:5" x14ac:dyDescent="0.2">
      <c r="E2267" s="87"/>
    </row>
    <row r="2268" spans="5:5" x14ac:dyDescent="0.2">
      <c r="E2268" s="87"/>
    </row>
    <row r="2269" spans="5:5" x14ac:dyDescent="0.2">
      <c r="E2269" s="87"/>
    </row>
    <row r="2270" spans="5:5" x14ac:dyDescent="0.2">
      <c r="E2270" s="87"/>
    </row>
    <row r="2271" spans="5:5" x14ac:dyDescent="0.2">
      <c r="E2271" s="87"/>
    </row>
    <row r="2272" spans="5:5" x14ac:dyDescent="0.2">
      <c r="E2272" s="87"/>
    </row>
    <row r="2273" spans="5:5" x14ac:dyDescent="0.2">
      <c r="E2273" s="87"/>
    </row>
    <row r="2274" spans="5:5" x14ac:dyDescent="0.2">
      <c r="E2274" s="87"/>
    </row>
    <row r="2275" spans="5:5" x14ac:dyDescent="0.2">
      <c r="E2275" s="87"/>
    </row>
    <row r="2276" spans="5:5" x14ac:dyDescent="0.2">
      <c r="E2276" s="87"/>
    </row>
    <row r="2277" spans="5:5" x14ac:dyDescent="0.2">
      <c r="E2277" s="87"/>
    </row>
    <row r="2278" spans="5:5" x14ac:dyDescent="0.2">
      <c r="E2278" s="87"/>
    </row>
    <row r="2279" spans="5:5" x14ac:dyDescent="0.2">
      <c r="E2279" s="87"/>
    </row>
    <row r="2280" spans="5:5" x14ac:dyDescent="0.2">
      <c r="E2280" s="87"/>
    </row>
    <row r="2281" spans="5:5" x14ac:dyDescent="0.2">
      <c r="E2281" s="87"/>
    </row>
    <row r="2282" spans="5:5" x14ac:dyDescent="0.2">
      <c r="E2282" s="87"/>
    </row>
    <row r="2283" spans="5:5" x14ac:dyDescent="0.2">
      <c r="E2283" s="87"/>
    </row>
    <row r="2284" spans="5:5" x14ac:dyDescent="0.2">
      <c r="E2284" s="87"/>
    </row>
    <row r="2285" spans="5:5" x14ac:dyDescent="0.2">
      <c r="E2285" s="87"/>
    </row>
    <row r="2286" spans="5:5" x14ac:dyDescent="0.2">
      <c r="E2286" s="87"/>
    </row>
    <row r="2287" spans="5:5" x14ac:dyDescent="0.2">
      <c r="E2287" s="87"/>
    </row>
    <row r="2288" spans="5:5" x14ac:dyDescent="0.2">
      <c r="E2288" s="87"/>
    </row>
    <row r="2289" spans="5:5" x14ac:dyDescent="0.2">
      <c r="E2289" s="87"/>
    </row>
    <row r="2290" spans="5:5" x14ac:dyDescent="0.2">
      <c r="E2290" s="87"/>
    </row>
    <row r="2291" spans="5:5" x14ac:dyDescent="0.2">
      <c r="E2291" s="87"/>
    </row>
    <row r="2292" spans="5:5" x14ac:dyDescent="0.2">
      <c r="E2292" s="87"/>
    </row>
    <row r="2293" spans="5:5" x14ac:dyDescent="0.2">
      <c r="E2293" s="87"/>
    </row>
    <row r="2294" spans="5:5" x14ac:dyDescent="0.2">
      <c r="E2294" s="87"/>
    </row>
    <row r="2295" spans="5:5" x14ac:dyDescent="0.2">
      <c r="E2295" s="87"/>
    </row>
    <row r="2296" spans="5:5" x14ac:dyDescent="0.2">
      <c r="E2296" s="87"/>
    </row>
    <row r="2297" spans="5:5" x14ac:dyDescent="0.2">
      <c r="E2297" s="87"/>
    </row>
    <row r="2298" spans="5:5" x14ac:dyDescent="0.2">
      <c r="E2298" s="87"/>
    </row>
    <row r="2299" spans="5:5" x14ac:dyDescent="0.2">
      <c r="E2299" s="87"/>
    </row>
    <row r="2300" spans="5:5" x14ac:dyDescent="0.2">
      <c r="E2300" s="87"/>
    </row>
    <row r="2301" spans="5:5" x14ac:dyDescent="0.2">
      <c r="E2301" s="87"/>
    </row>
    <row r="2302" spans="5:5" x14ac:dyDescent="0.2">
      <c r="E2302" s="87"/>
    </row>
    <row r="2303" spans="5:5" x14ac:dyDescent="0.2">
      <c r="E2303" s="87"/>
    </row>
    <row r="2304" spans="5:5" x14ac:dyDescent="0.2">
      <c r="E2304" s="87"/>
    </row>
    <row r="2305" spans="5:5" x14ac:dyDescent="0.2">
      <c r="E2305" s="87"/>
    </row>
    <row r="2306" spans="5:5" x14ac:dyDescent="0.2">
      <c r="E2306" s="87"/>
    </row>
    <row r="2307" spans="5:5" x14ac:dyDescent="0.2">
      <c r="E2307" s="87"/>
    </row>
    <row r="2308" spans="5:5" x14ac:dyDescent="0.2">
      <c r="E2308" s="87"/>
    </row>
    <row r="2309" spans="5:5" x14ac:dyDescent="0.2">
      <c r="E2309" s="87"/>
    </row>
    <row r="2310" spans="5:5" x14ac:dyDescent="0.2">
      <c r="E2310" s="87"/>
    </row>
    <row r="2311" spans="5:5" x14ac:dyDescent="0.2">
      <c r="E2311" s="87"/>
    </row>
    <row r="2312" spans="5:5" x14ac:dyDescent="0.2">
      <c r="E2312" s="87"/>
    </row>
    <row r="2313" spans="5:5" x14ac:dyDescent="0.2">
      <c r="E2313" s="87"/>
    </row>
    <row r="2314" spans="5:5" x14ac:dyDescent="0.2">
      <c r="E2314" s="87"/>
    </row>
    <row r="2315" spans="5:5" x14ac:dyDescent="0.2">
      <c r="E2315" s="87"/>
    </row>
    <row r="2316" spans="5:5" x14ac:dyDescent="0.2">
      <c r="E2316" s="87"/>
    </row>
    <row r="2317" spans="5:5" x14ac:dyDescent="0.2">
      <c r="E2317" s="87"/>
    </row>
    <row r="2318" spans="5:5" x14ac:dyDescent="0.2">
      <c r="E2318" s="87"/>
    </row>
    <row r="2319" spans="5:5" x14ac:dyDescent="0.2">
      <c r="E2319" s="87"/>
    </row>
    <row r="2320" spans="5:5" x14ac:dyDescent="0.2">
      <c r="E2320" s="87"/>
    </row>
    <row r="2321" spans="5:5" x14ac:dyDescent="0.2">
      <c r="E2321" s="87"/>
    </row>
    <row r="2322" spans="5:5" x14ac:dyDescent="0.2">
      <c r="E2322" s="87"/>
    </row>
    <row r="2323" spans="5:5" x14ac:dyDescent="0.2">
      <c r="E2323" s="87"/>
    </row>
    <row r="2324" spans="5:5" x14ac:dyDescent="0.2">
      <c r="E2324" s="87"/>
    </row>
    <row r="2325" spans="5:5" x14ac:dyDescent="0.2">
      <c r="E2325" s="87"/>
    </row>
    <row r="2326" spans="5:5" x14ac:dyDescent="0.2">
      <c r="E2326" s="87"/>
    </row>
    <row r="2327" spans="5:5" x14ac:dyDescent="0.2">
      <c r="E2327" s="87"/>
    </row>
    <row r="2328" spans="5:5" x14ac:dyDescent="0.2">
      <c r="E2328" s="87"/>
    </row>
    <row r="2329" spans="5:5" x14ac:dyDescent="0.2">
      <c r="E2329" s="87"/>
    </row>
    <row r="2330" spans="5:5" x14ac:dyDescent="0.2">
      <c r="E2330" s="87"/>
    </row>
    <row r="2331" spans="5:5" x14ac:dyDescent="0.2">
      <c r="E2331" s="87"/>
    </row>
    <row r="2332" spans="5:5" x14ac:dyDescent="0.2">
      <c r="E2332" s="87"/>
    </row>
    <row r="2333" spans="5:5" x14ac:dyDescent="0.2">
      <c r="E2333" s="87"/>
    </row>
    <row r="2334" spans="5:5" x14ac:dyDescent="0.2">
      <c r="E2334" s="87"/>
    </row>
    <row r="2335" spans="5:5" x14ac:dyDescent="0.2">
      <c r="E2335" s="87"/>
    </row>
    <row r="2336" spans="5:5" x14ac:dyDescent="0.2">
      <c r="E2336" s="87"/>
    </row>
    <row r="2337" spans="5:5" x14ac:dyDescent="0.2">
      <c r="E2337" s="87"/>
    </row>
    <row r="2338" spans="5:5" x14ac:dyDescent="0.2">
      <c r="E2338" s="87"/>
    </row>
    <row r="2339" spans="5:5" x14ac:dyDescent="0.2">
      <c r="E2339" s="87"/>
    </row>
    <row r="2340" spans="5:5" x14ac:dyDescent="0.2">
      <c r="E2340" s="87"/>
    </row>
    <row r="2341" spans="5:5" x14ac:dyDescent="0.2">
      <c r="E2341" s="87"/>
    </row>
    <row r="2342" spans="5:5" x14ac:dyDescent="0.2">
      <c r="E2342" s="87"/>
    </row>
    <row r="2343" spans="5:5" x14ac:dyDescent="0.2">
      <c r="E2343" s="87"/>
    </row>
    <row r="2344" spans="5:5" x14ac:dyDescent="0.2">
      <c r="E2344" s="87"/>
    </row>
    <row r="2345" spans="5:5" x14ac:dyDescent="0.2">
      <c r="E2345" s="87"/>
    </row>
    <row r="2346" spans="5:5" x14ac:dyDescent="0.2">
      <c r="E2346" s="87"/>
    </row>
    <row r="2347" spans="5:5" x14ac:dyDescent="0.2">
      <c r="E2347" s="87"/>
    </row>
    <row r="2348" spans="5:5" x14ac:dyDescent="0.2">
      <c r="E2348" s="87"/>
    </row>
    <row r="2349" spans="5:5" x14ac:dyDescent="0.2">
      <c r="E2349" s="87"/>
    </row>
    <row r="2350" spans="5:5" x14ac:dyDescent="0.2">
      <c r="E2350" s="87"/>
    </row>
    <row r="2351" spans="5:5" x14ac:dyDescent="0.2">
      <c r="E2351" s="87"/>
    </row>
    <row r="2352" spans="5:5" x14ac:dyDescent="0.2">
      <c r="E2352" s="87"/>
    </row>
    <row r="2353" spans="5:5" x14ac:dyDescent="0.2">
      <c r="E2353" s="87"/>
    </row>
    <row r="2354" spans="5:5" x14ac:dyDescent="0.2">
      <c r="E2354" s="87"/>
    </row>
    <row r="2355" spans="5:5" x14ac:dyDescent="0.2">
      <c r="E2355" s="87"/>
    </row>
    <row r="2356" spans="5:5" x14ac:dyDescent="0.2">
      <c r="E2356" s="87"/>
    </row>
    <row r="2357" spans="5:5" x14ac:dyDescent="0.2">
      <c r="E2357" s="87"/>
    </row>
    <row r="2358" spans="5:5" x14ac:dyDescent="0.2">
      <c r="E2358" s="87"/>
    </row>
    <row r="2359" spans="5:5" x14ac:dyDescent="0.2">
      <c r="E2359" s="87"/>
    </row>
    <row r="2360" spans="5:5" x14ac:dyDescent="0.2">
      <c r="E2360" s="87"/>
    </row>
    <row r="2361" spans="5:5" x14ac:dyDescent="0.2">
      <c r="E2361" s="87"/>
    </row>
    <row r="2362" spans="5:5" x14ac:dyDescent="0.2">
      <c r="E2362" s="87"/>
    </row>
    <row r="2363" spans="5:5" x14ac:dyDescent="0.2">
      <c r="E2363" s="87"/>
    </row>
    <row r="2364" spans="5:5" x14ac:dyDescent="0.2">
      <c r="E2364" s="87"/>
    </row>
    <row r="2365" spans="5:5" x14ac:dyDescent="0.2">
      <c r="E2365" s="87"/>
    </row>
    <row r="2366" spans="5:5" x14ac:dyDescent="0.2">
      <c r="E2366" s="87"/>
    </row>
    <row r="2367" spans="5:5" x14ac:dyDescent="0.2">
      <c r="E2367" s="87"/>
    </row>
    <row r="2368" spans="5:5" x14ac:dyDescent="0.2">
      <c r="E2368" s="87"/>
    </row>
    <row r="2369" spans="5:5" x14ac:dyDescent="0.2">
      <c r="E2369" s="87"/>
    </row>
    <row r="2370" spans="5:5" x14ac:dyDescent="0.2">
      <c r="E2370" s="87"/>
    </row>
    <row r="2371" spans="5:5" x14ac:dyDescent="0.2">
      <c r="E2371" s="87"/>
    </row>
    <row r="2372" spans="5:5" x14ac:dyDescent="0.2">
      <c r="E2372" s="87"/>
    </row>
    <row r="2373" spans="5:5" x14ac:dyDescent="0.2">
      <c r="E2373" s="87"/>
    </row>
    <row r="2374" spans="5:5" x14ac:dyDescent="0.2">
      <c r="E2374" s="87"/>
    </row>
    <row r="2375" spans="5:5" x14ac:dyDescent="0.2">
      <c r="E2375" s="87"/>
    </row>
    <row r="2376" spans="5:5" x14ac:dyDescent="0.2">
      <c r="E2376" s="87"/>
    </row>
    <row r="2377" spans="5:5" x14ac:dyDescent="0.2">
      <c r="E2377" s="87"/>
    </row>
    <row r="2378" spans="5:5" x14ac:dyDescent="0.2">
      <c r="E2378" s="87"/>
    </row>
    <row r="2379" spans="5:5" x14ac:dyDescent="0.2">
      <c r="E2379" s="87"/>
    </row>
    <row r="2380" spans="5:5" x14ac:dyDescent="0.2">
      <c r="E2380" s="87"/>
    </row>
    <row r="2381" spans="5:5" x14ac:dyDescent="0.2">
      <c r="E2381" s="87"/>
    </row>
    <row r="2382" spans="5:5" x14ac:dyDescent="0.2">
      <c r="E2382" s="87"/>
    </row>
    <row r="2383" spans="5:5" x14ac:dyDescent="0.2">
      <c r="E2383" s="87"/>
    </row>
    <row r="2384" spans="5:5" x14ac:dyDescent="0.2">
      <c r="E2384" s="87"/>
    </row>
    <row r="2385" spans="5:5" x14ac:dyDescent="0.2">
      <c r="E2385" s="87"/>
    </row>
    <row r="2386" spans="5:5" x14ac:dyDescent="0.2">
      <c r="E2386" s="87"/>
    </row>
    <row r="2387" spans="5:5" x14ac:dyDescent="0.2">
      <c r="E2387" s="87"/>
    </row>
    <row r="2388" spans="5:5" x14ac:dyDescent="0.2">
      <c r="E2388" s="87"/>
    </row>
    <row r="2389" spans="5:5" x14ac:dyDescent="0.2">
      <c r="E2389" s="87"/>
    </row>
    <row r="2390" spans="5:5" x14ac:dyDescent="0.2">
      <c r="E2390" s="87"/>
    </row>
    <row r="2391" spans="5:5" x14ac:dyDescent="0.2">
      <c r="E2391" s="87"/>
    </row>
    <row r="2392" spans="5:5" x14ac:dyDescent="0.2">
      <c r="E2392" s="87"/>
    </row>
    <row r="2393" spans="5:5" x14ac:dyDescent="0.2">
      <c r="E2393" s="87"/>
    </row>
    <row r="2394" spans="5:5" x14ac:dyDescent="0.2">
      <c r="E2394" s="87"/>
    </row>
    <row r="2395" spans="5:5" x14ac:dyDescent="0.2">
      <c r="E2395" s="87"/>
    </row>
    <row r="2396" spans="5:5" x14ac:dyDescent="0.2">
      <c r="E2396" s="87"/>
    </row>
    <row r="2397" spans="5:5" x14ac:dyDescent="0.2">
      <c r="E2397" s="87"/>
    </row>
    <row r="2398" spans="5:5" x14ac:dyDescent="0.2">
      <c r="E2398" s="87"/>
    </row>
    <row r="2399" spans="5:5" x14ac:dyDescent="0.2">
      <c r="E2399" s="87"/>
    </row>
    <row r="2400" spans="5:5" x14ac:dyDescent="0.2">
      <c r="E2400" s="87"/>
    </row>
    <row r="2401" spans="5:5" x14ac:dyDescent="0.2">
      <c r="E2401" s="87"/>
    </row>
    <row r="2402" spans="5:5" x14ac:dyDescent="0.2">
      <c r="E2402" s="87"/>
    </row>
    <row r="2403" spans="5:5" x14ac:dyDescent="0.2">
      <c r="E2403" s="87"/>
    </row>
    <row r="2404" spans="5:5" x14ac:dyDescent="0.2">
      <c r="E2404" s="87"/>
    </row>
    <row r="2405" spans="5:5" x14ac:dyDescent="0.2">
      <c r="E2405" s="87"/>
    </row>
    <row r="2406" spans="5:5" x14ac:dyDescent="0.2">
      <c r="E2406" s="87"/>
    </row>
    <row r="2407" spans="5:5" x14ac:dyDescent="0.2">
      <c r="E2407" s="87"/>
    </row>
    <row r="2408" spans="5:5" x14ac:dyDescent="0.2">
      <c r="E2408" s="87"/>
    </row>
    <row r="2409" spans="5:5" x14ac:dyDescent="0.2">
      <c r="E2409" s="87"/>
    </row>
    <row r="2410" spans="5:5" x14ac:dyDescent="0.2">
      <c r="E2410" s="87"/>
    </row>
    <row r="2411" spans="5:5" x14ac:dyDescent="0.2">
      <c r="E2411" s="87"/>
    </row>
    <row r="2412" spans="5:5" x14ac:dyDescent="0.2">
      <c r="E2412" s="87"/>
    </row>
    <row r="2413" spans="5:5" x14ac:dyDescent="0.2">
      <c r="E2413" s="87"/>
    </row>
    <row r="2414" spans="5:5" x14ac:dyDescent="0.2">
      <c r="E2414" s="87"/>
    </row>
    <row r="2415" spans="5:5" x14ac:dyDescent="0.2">
      <c r="E2415" s="87"/>
    </row>
    <row r="2416" spans="5:5" x14ac:dyDescent="0.2">
      <c r="E2416" s="87"/>
    </row>
    <row r="2417" spans="5:5" x14ac:dyDescent="0.2">
      <c r="E2417" s="87"/>
    </row>
    <row r="2418" spans="5:5" x14ac:dyDescent="0.2">
      <c r="E2418" s="87"/>
    </row>
    <row r="2419" spans="5:5" x14ac:dyDescent="0.2">
      <c r="E2419" s="87"/>
    </row>
    <row r="2420" spans="5:5" x14ac:dyDescent="0.2">
      <c r="E2420" s="87"/>
    </row>
    <row r="2421" spans="5:5" x14ac:dyDescent="0.2">
      <c r="E2421" s="87"/>
    </row>
    <row r="2422" spans="5:5" x14ac:dyDescent="0.2">
      <c r="E2422" s="87"/>
    </row>
    <row r="2423" spans="5:5" x14ac:dyDescent="0.2">
      <c r="E2423" s="87"/>
    </row>
    <row r="2424" spans="5:5" x14ac:dyDescent="0.2">
      <c r="E2424" s="87"/>
    </row>
    <row r="2425" spans="5:5" x14ac:dyDescent="0.2">
      <c r="E2425" s="87"/>
    </row>
    <row r="2426" spans="5:5" x14ac:dyDescent="0.2">
      <c r="E2426" s="87"/>
    </row>
    <row r="2427" spans="5:5" x14ac:dyDescent="0.2">
      <c r="E2427" s="87"/>
    </row>
    <row r="2428" spans="5:5" x14ac:dyDescent="0.2">
      <c r="E2428" s="87"/>
    </row>
    <row r="2429" spans="5:5" x14ac:dyDescent="0.2">
      <c r="E2429" s="87"/>
    </row>
    <row r="2430" spans="5:5" x14ac:dyDescent="0.2">
      <c r="E2430" s="87"/>
    </row>
    <row r="2431" spans="5:5" x14ac:dyDescent="0.2">
      <c r="E2431" s="87"/>
    </row>
    <row r="2432" spans="5:5" x14ac:dyDescent="0.2">
      <c r="E2432" s="87"/>
    </row>
    <row r="2433" spans="5:5" x14ac:dyDescent="0.2">
      <c r="E2433" s="87"/>
    </row>
    <row r="2434" spans="5:5" x14ac:dyDescent="0.2">
      <c r="E2434" s="87"/>
    </row>
    <row r="2435" spans="5:5" x14ac:dyDescent="0.2">
      <c r="E2435" s="87"/>
    </row>
    <row r="2436" spans="5:5" x14ac:dyDescent="0.2">
      <c r="E2436" s="87"/>
    </row>
    <row r="2437" spans="5:5" x14ac:dyDescent="0.2">
      <c r="E2437" s="87"/>
    </row>
    <row r="2438" spans="5:5" x14ac:dyDescent="0.2">
      <c r="E2438" s="87"/>
    </row>
    <row r="2439" spans="5:5" x14ac:dyDescent="0.2">
      <c r="E2439" s="87"/>
    </row>
    <row r="2440" spans="5:5" x14ac:dyDescent="0.2">
      <c r="E2440" s="87"/>
    </row>
    <row r="2441" spans="5:5" x14ac:dyDescent="0.2">
      <c r="E2441" s="87"/>
    </row>
    <row r="2442" spans="5:5" x14ac:dyDescent="0.2">
      <c r="E2442" s="87"/>
    </row>
    <row r="2443" spans="5:5" x14ac:dyDescent="0.2">
      <c r="E2443" s="87"/>
    </row>
    <row r="2444" spans="5:5" x14ac:dyDescent="0.2">
      <c r="E2444" s="87"/>
    </row>
    <row r="2445" spans="5:5" x14ac:dyDescent="0.2">
      <c r="E2445" s="87"/>
    </row>
    <row r="2446" spans="5:5" x14ac:dyDescent="0.2">
      <c r="E2446" s="87"/>
    </row>
    <row r="2447" spans="5:5" x14ac:dyDescent="0.2">
      <c r="E2447" s="87"/>
    </row>
    <row r="2448" spans="5:5" x14ac:dyDescent="0.2">
      <c r="E2448" s="87"/>
    </row>
    <row r="2449" spans="5:5" x14ac:dyDescent="0.2">
      <c r="E2449" s="87"/>
    </row>
    <row r="2450" spans="5:5" x14ac:dyDescent="0.2">
      <c r="E2450" s="87"/>
    </row>
    <row r="2451" spans="5:5" x14ac:dyDescent="0.2">
      <c r="E2451" s="87"/>
    </row>
    <row r="2452" spans="5:5" x14ac:dyDescent="0.2">
      <c r="E2452" s="87"/>
    </row>
    <row r="2453" spans="5:5" x14ac:dyDescent="0.2">
      <c r="E2453" s="87"/>
    </row>
    <row r="2454" spans="5:5" x14ac:dyDescent="0.2">
      <c r="E2454" s="87"/>
    </row>
    <row r="2455" spans="5:5" x14ac:dyDescent="0.2">
      <c r="E2455" s="87"/>
    </row>
    <row r="2456" spans="5:5" x14ac:dyDescent="0.2">
      <c r="E2456" s="87"/>
    </row>
    <row r="2457" spans="5:5" x14ac:dyDescent="0.2">
      <c r="E2457" s="87"/>
    </row>
    <row r="2458" spans="5:5" x14ac:dyDescent="0.2">
      <c r="E2458" s="87"/>
    </row>
    <row r="2459" spans="5:5" x14ac:dyDescent="0.2">
      <c r="E2459" s="87"/>
    </row>
    <row r="2460" spans="5:5" x14ac:dyDescent="0.2">
      <c r="E2460" s="87"/>
    </row>
    <row r="2461" spans="5:5" x14ac:dyDescent="0.2">
      <c r="E2461" s="87"/>
    </row>
    <row r="2462" spans="5:5" x14ac:dyDescent="0.2">
      <c r="E2462" s="87"/>
    </row>
    <row r="2463" spans="5:5" x14ac:dyDescent="0.2">
      <c r="E2463" s="87"/>
    </row>
    <row r="2464" spans="5:5" x14ac:dyDescent="0.2">
      <c r="E2464" s="87"/>
    </row>
    <row r="2465" spans="5:5" x14ac:dyDescent="0.2">
      <c r="E2465" s="87"/>
    </row>
    <row r="2466" spans="5:5" x14ac:dyDescent="0.2">
      <c r="E2466" s="87"/>
    </row>
    <row r="2467" spans="5:5" x14ac:dyDescent="0.2">
      <c r="E2467" s="87"/>
    </row>
    <row r="2468" spans="5:5" x14ac:dyDescent="0.2">
      <c r="E2468" s="87"/>
    </row>
    <row r="2469" spans="5:5" x14ac:dyDescent="0.2">
      <c r="E2469" s="87"/>
    </row>
    <row r="2470" spans="5:5" x14ac:dyDescent="0.2">
      <c r="E2470" s="87"/>
    </row>
    <row r="2471" spans="5:5" x14ac:dyDescent="0.2">
      <c r="E2471" s="87"/>
    </row>
    <row r="2472" spans="5:5" x14ac:dyDescent="0.2">
      <c r="E2472" s="87"/>
    </row>
    <row r="2473" spans="5:5" x14ac:dyDescent="0.2">
      <c r="E2473" s="87"/>
    </row>
    <row r="2474" spans="5:5" x14ac:dyDescent="0.2">
      <c r="E2474" s="87"/>
    </row>
    <row r="2475" spans="5:5" x14ac:dyDescent="0.2">
      <c r="E2475" s="87"/>
    </row>
    <row r="2476" spans="5:5" x14ac:dyDescent="0.2">
      <c r="E2476" s="87"/>
    </row>
    <row r="2477" spans="5:5" x14ac:dyDescent="0.2">
      <c r="E2477" s="87"/>
    </row>
    <row r="2478" spans="5:5" x14ac:dyDescent="0.2">
      <c r="E2478" s="87"/>
    </row>
    <row r="2479" spans="5:5" x14ac:dyDescent="0.2">
      <c r="E2479" s="87"/>
    </row>
    <row r="2480" spans="5:5" x14ac:dyDescent="0.2">
      <c r="E2480" s="87"/>
    </row>
    <row r="2481" spans="5:5" x14ac:dyDescent="0.2">
      <c r="E2481" s="87"/>
    </row>
    <row r="2482" spans="5:5" x14ac:dyDescent="0.2">
      <c r="E2482" s="87"/>
    </row>
    <row r="2483" spans="5:5" x14ac:dyDescent="0.2">
      <c r="E2483" s="87"/>
    </row>
    <row r="2484" spans="5:5" x14ac:dyDescent="0.2">
      <c r="E2484" s="87"/>
    </row>
    <row r="2485" spans="5:5" x14ac:dyDescent="0.2">
      <c r="E2485" s="87"/>
    </row>
    <row r="2486" spans="5:5" x14ac:dyDescent="0.2">
      <c r="E2486" s="87"/>
    </row>
    <row r="2487" spans="5:5" x14ac:dyDescent="0.2">
      <c r="E2487" s="87"/>
    </row>
    <row r="2488" spans="5:5" x14ac:dyDescent="0.2">
      <c r="E2488" s="87"/>
    </row>
    <row r="2489" spans="5:5" x14ac:dyDescent="0.2">
      <c r="E2489" s="87"/>
    </row>
    <row r="2490" spans="5:5" x14ac:dyDescent="0.2">
      <c r="E2490" s="87"/>
    </row>
    <row r="2491" spans="5:5" x14ac:dyDescent="0.2">
      <c r="E2491" s="87"/>
    </row>
    <row r="2492" spans="5:5" x14ac:dyDescent="0.2">
      <c r="E2492" s="87"/>
    </row>
    <row r="2493" spans="5:5" x14ac:dyDescent="0.2">
      <c r="E2493" s="87"/>
    </row>
    <row r="2494" spans="5:5" x14ac:dyDescent="0.2">
      <c r="E2494" s="87"/>
    </row>
    <row r="2495" spans="5:5" x14ac:dyDescent="0.2">
      <c r="E2495" s="87"/>
    </row>
    <row r="2496" spans="5:5" x14ac:dyDescent="0.2">
      <c r="E2496" s="87"/>
    </row>
    <row r="2497" spans="5:5" x14ac:dyDescent="0.2">
      <c r="E2497" s="87"/>
    </row>
    <row r="2498" spans="5:5" x14ac:dyDescent="0.2">
      <c r="E2498" s="87"/>
    </row>
    <row r="2499" spans="5:5" x14ac:dyDescent="0.2">
      <c r="E2499" s="87"/>
    </row>
    <row r="2500" spans="5:5" x14ac:dyDescent="0.2">
      <c r="E2500" s="87"/>
    </row>
    <row r="2501" spans="5:5" x14ac:dyDescent="0.2">
      <c r="E2501" s="87"/>
    </row>
    <row r="2502" spans="5:5" x14ac:dyDescent="0.2">
      <c r="E2502" s="87"/>
    </row>
    <row r="2503" spans="5:5" x14ac:dyDescent="0.2">
      <c r="E2503" s="87"/>
    </row>
    <row r="2504" spans="5:5" x14ac:dyDescent="0.2">
      <c r="E2504" s="87"/>
    </row>
    <row r="2505" spans="5:5" x14ac:dyDescent="0.2">
      <c r="E2505" s="87"/>
    </row>
    <row r="2506" spans="5:5" x14ac:dyDescent="0.2">
      <c r="E2506" s="87"/>
    </row>
    <row r="2507" spans="5:5" x14ac:dyDescent="0.2">
      <c r="E2507" s="87"/>
    </row>
    <row r="2508" spans="5:5" x14ac:dyDescent="0.2">
      <c r="E2508" s="87"/>
    </row>
    <row r="2509" spans="5:5" x14ac:dyDescent="0.2">
      <c r="E2509" s="87"/>
    </row>
    <row r="2510" spans="5:5" x14ac:dyDescent="0.2">
      <c r="E2510" s="87"/>
    </row>
    <row r="2511" spans="5:5" x14ac:dyDescent="0.2">
      <c r="E2511" s="87"/>
    </row>
    <row r="2512" spans="5:5" x14ac:dyDescent="0.2">
      <c r="E2512" s="87"/>
    </row>
    <row r="2513" spans="5:5" x14ac:dyDescent="0.2">
      <c r="E2513" s="87"/>
    </row>
    <row r="2514" spans="5:5" x14ac:dyDescent="0.2">
      <c r="E2514" s="87"/>
    </row>
    <row r="2515" spans="5:5" x14ac:dyDescent="0.2">
      <c r="E2515" s="87"/>
    </row>
    <row r="2516" spans="5:5" x14ac:dyDescent="0.2">
      <c r="E2516" s="87"/>
    </row>
    <row r="2517" spans="5:5" x14ac:dyDescent="0.2">
      <c r="E2517" s="87"/>
    </row>
    <row r="2518" spans="5:5" x14ac:dyDescent="0.2">
      <c r="E2518" s="87"/>
    </row>
    <row r="2519" spans="5:5" x14ac:dyDescent="0.2">
      <c r="E2519" s="87"/>
    </row>
    <row r="2520" spans="5:5" x14ac:dyDescent="0.2">
      <c r="E2520" s="87"/>
    </row>
    <row r="2521" spans="5:5" x14ac:dyDescent="0.2">
      <c r="E2521" s="87"/>
    </row>
    <row r="2522" spans="5:5" x14ac:dyDescent="0.2">
      <c r="E2522" s="87"/>
    </row>
    <row r="2523" spans="5:5" x14ac:dyDescent="0.2">
      <c r="E2523" s="87"/>
    </row>
    <row r="2524" spans="5:5" x14ac:dyDescent="0.2">
      <c r="E2524" s="87"/>
    </row>
    <row r="2525" spans="5:5" x14ac:dyDescent="0.2">
      <c r="E2525" s="87"/>
    </row>
    <row r="2526" spans="5:5" x14ac:dyDescent="0.2">
      <c r="E2526" s="87"/>
    </row>
    <row r="2527" spans="5:5" x14ac:dyDescent="0.2">
      <c r="E2527" s="87"/>
    </row>
    <row r="2528" spans="5:5" x14ac:dyDescent="0.2">
      <c r="E2528" s="87"/>
    </row>
    <row r="2529" spans="5:5" x14ac:dyDescent="0.2">
      <c r="E2529" s="87"/>
    </row>
    <row r="2530" spans="5:5" x14ac:dyDescent="0.2">
      <c r="E2530" s="87"/>
    </row>
    <row r="2531" spans="5:5" x14ac:dyDescent="0.2">
      <c r="E2531" s="87"/>
    </row>
    <row r="2532" spans="5:5" x14ac:dyDescent="0.2">
      <c r="E2532" s="87"/>
    </row>
    <row r="2533" spans="5:5" x14ac:dyDescent="0.2">
      <c r="E2533" s="87"/>
    </row>
    <row r="2534" spans="5:5" x14ac:dyDescent="0.2">
      <c r="E2534" s="87"/>
    </row>
    <row r="2535" spans="5:5" x14ac:dyDescent="0.2">
      <c r="E2535" s="87"/>
    </row>
    <row r="2536" spans="5:5" x14ac:dyDescent="0.2">
      <c r="E2536" s="87"/>
    </row>
    <row r="2537" spans="5:5" x14ac:dyDescent="0.2">
      <c r="E2537" s="87"/>
    </row>
    <row r="2538" spans="5:5" x14ac:dyDescent="0.2">
      <c r="E2538" s="87"/>
    </row>
    <row r="2539" spans="5:5" x14ac:dyDescent="0.2">
      <c r="E2539" s="87"/>
    </row>
    <row r="2540" spans="5:5" x14ac:dyDescent="0.2">
      <c r="E2540" s="87"/>
    </row>
    <row r="2541" spans="5:5" x14ac:dyDescent="0.2">
      <c r="E2541" s="87"/>
    </row>
    <row r="2542" spans="5:5" x14ac:dyDescent="0.2">
      <c r="E2542" s="87"/>
    </row>
    <row r="2543" spans="5:5" x14ac:dyDescent="0.2">
      <c r="E2543" s="87"/>
    </row>
    <row r="2544" spans="5:5" x14ac:dyDescent="0.2">
      <c r="E2544" s="87"/>
    </row>
    <row r="2545" spans="5:5" x14ac:dyDescent="0.2">
      <c r="E2545" s="87"/>
    </row>
    <row r="2546" spans="5:5" x14ac:dyDescent="0.2">
      <c r="E2546" s="87"/>
    </row>
    <row r="2547" spans="5:5" x14ac:dyDescent="0.2">
      <c r="E2547" s="87"/>
    </row>
    <row r="2548" spans="5:5" x14ac:dyDescent="0.2">
      <c r="E2548" s="87"/>
    </row>
    <row r="2549" spans="5:5" x14ac:dyDescent="0.2">
      <c r="E2549" s="87"/>
    </row>
    <row r="2550" spans="5:5" x14ac:dyDescent="0.2">
      <c r="E2550" s="87"/>
    </row>
    <row r="2551" spans="5:5" x14ac:dyDescent="0.2">
      <c r="E2551" s="87"/>
    </row>
    <row r="2552" spans="5:5" x14ac:dyDescent="0.2">
      <c r="E2552" s="87"/>
    </row>
    <row r="2553" spans="5:5" x14ac:dyDescent="0.2">
      <c r="E2553" s="87"/>
    </row>
    <row r="2554" spans="5:5" x14ac:dyDescent="0.2">
      <c r="E2554" s="87"/>
    </row>
    <row r="2555" spans="5:5" x14ac:dyDescent="0.2">
      <c r="E2555" s="87"/>
    </row>
    <row r="2556" spans="5:5" x14ac:dyDescent="0.2">
      <c r="E2556" s="87"/>
    </row>
    <row r="2557" spans="5:5" x14ac:dyDescent="0.2">
      <c r="E2557" s="87"/>
    </row>
    <row r="2558" spans="5:5" x14ac:dyDescent="0.2">
      <c r="E2558" s="87"/>
    </row>
    <row r="2559" spans="5:5" x14ac:dyDescent="0.2">
      <c r="E2559" s="87"/>
    </row>
    <row r="2560" spans="5:5" x14ac:dyDescent="0.2">
      <c r="E2560" s="87"/>
    </row>
    <row r="2561" spans="5:5" x14ac:dyDescent="0.2">
      <c r="E2561" s="87"/>
    </row>
    <row r="2562" spans="5:5" x14ac:dyDescent="0.2">
      <c r="E2562" s="87"/>
    </row>
    <row r="2563" spans="5:5" x14ac:dyDescent="0.2">
      <c r="E2563" s="87"/>
    </row>
    <row r="2564" spans="5:5" x14ac:dyDescent="0.2">
      <c r="E2564" s="87"/>
    </row>
    <row r="2565" spans="5:5" x14ac:dyDescent="0.2">
      <c r="E2565" s="87"/>
    </row>
    <row r="2566" spans="5:5" x14ac:dyDescent="0.2">
      <c r="E2566" s="87"/>
    </row>
    <row r="2567" spans="5:5" x14ac:dyDescent="0.2">
      <c r="E2567" s="87"/>
    </row>
    <row r="2568" spans="5:5" x14ac:dyDescent="0.2">
      <c r="E2568" s="87"/>
    </row>
    <row r="2569" spans="5:5" x14ac:dyDescent="0.2">
      <c r="E2569" s="87"/>
    </row>
    <row r="2570" spans="5:5" x14ac:dyDescent="0.2">
      <c r="E2570" s="87"/>
    </row>
    <row r="2571" spans="5:5" x14ac:dyDescent="0.2">
      <c r="E2571" s="87"/>
    </row>
    <row r="2572" spans="5:5" x14ac:dyDescent="0.2">
      <c r="E2572" s="87"/>
    </row>
    <row r="2573" spans="5:5" x14ac:dyDescent="0.2">
      <c r="E2573" s="87"/>
    </row>
    <row r="2574" spans="5:5" x14ac:dyDescent="0.2">
      <c r="E2574" s="87"/>
    </row>
    <row r="2575" spans="5:5" x14ac:dyDescent="0.2">
      <c r="E2575" s="87"/>
    </row>
    <row r="2576" spans="5:5" x14ac:dyDescent="0.2">
      <c r="E2576" s="87"/>
    </row>
    <row r="2577" spans="5:5" x14ac:dyDescent="0.2">
      <c r="E2577" s="87"/>
    </row>
    <row r="2578" spans="5:5" x14ac:dyDescent="0.2">
      <c r="E2578" s="87"/>
    </row>
    <row r="2579" spans="5:5" x14ac:dyDescent="0.2">
      <c r="E2579" s="87"/>
    </row>
    <row r="2580" spans="5:5" x14ac:dyDescent="0.2">
      <c r="E2580" s="87"/>
    </row>
    <row r="2581" spans="5:5" x14ac:dyDescent="0.2">
      <c r="E2581" s="87"/>
    </row>
    <row r="2582" spans="5:5" x14ac:dyDescent="0.2">
      <c r="E2582" s="87"/>
    </row>
    <row r="2583" spans="5:5" x14ac:dyDescent="0.2">
      <c r="E2583" s="87"/>
    </row>
    <row r="2584" spans="5:5" x14ac:dyDescent="0.2">
      <c r="E2584" s="87"/>
    </row>
    <row r="2585" spans="5:5" x14ac:dyDescent="0.2">
      <c r="E2585" s="87"/>
    </row>
    <row r="2586" spans="5:5" x14ac:dyDescent="0.2">
      <c r="E2586" s="87"/>
    </row>
    <row r="2587" spans="5:5" x14ac:dyDescent="0.2">
      <c r="E2587" s="87"/>
    </row>
    <row r="2588" spans="5:5" x14ac:dyDescent="0.2">
      <c r="E2588" s="87"/>
    </row>
    <row r="2589" spans="5:5" x14ac:dyDescent="0.2">
      <c r="E2589" s="87"/>
    </row>
    <row r="2590" spans="5:5" x14ac:dyDescent="0.2">
      <c r="E2590" s="87"/>
    </row>
    <row r="2591" spans="5:5" x14ac:dyDescent="0.2">
      <c r="E2591" s="87"/>
    </row>
    <row r="2592" spans="5:5" x14ac:dyDescent="0.2">
      <c r="E2592" s="87"/>
    </row>
    <row r="2593" spans="5:5" x14ac:dyDescent="0.2">
      <c r="E2593" s="87"/>
    </row>
    <row r="2594" spans="5:5" x14ac:dyDescent="0.2">
      <c r="E2594" s="87"/>
    </row>
    <row r="2595" spans="5:5" x14ac:dyDescent="0.2">
      <c r="E2595" s="87"/>
    </row>
    <row r="2596" spans="5:5" x14ac:dyDescent="0.2">
      <c r="E2596" s="87"/>
    </row>
    <row r="2597" spans="5:5" x14ac:dyDescent="0.2">
      <c r="E2597" s="87"/>
    </row>
    <row r="2598" spans="5:5" x14ac:dyDescent="0.2">
      <c r="E2598" s="87"/>
    </row>
    <row r="2599" spans="5:5" x14ac:dyDescent="0.2">
      <c r="E2599" s="87"/>
    </row>
    <row r="2600" spans="5:5" x14ac:dyDescent="0.2">
      <c r="E2600" s="87"/>
    </row>
    <row r="2601" spans="5:5" x14ac:dyDescent="0.2">
      <c r="E2601" s="87"/>
    </row>
    <row r="2602" spans="5:5" x14ac:dyDescent="0.2">
      <c r="E2602" s="87"/>
    </row>
    <row r="2603" spans="5:5" x14ac:dyDescent="0.2">
      <c r="E2603" s="87"/>
    </row>
    <row r="2604" spans="5:5" x14ac:dyDescent="0.2">
      <c r="E2604" s="87"/>
    </row>
    <row r="2605" spans="5:5" x14ac:dyDescent="0.2">
      <c r="E2605" s="87"/>
    </row>
    <row r="2606" spans="5:5" x14ac:dyDescent="0.2">
      <c r="E2606" s="87"/>
    </row>
    <row r="2607" spans="5:5" x14ac:dyDescent="0.2">
      <c r="E2607" s="87"/>
    </row>
    <row r="2608" spans="5:5" x14ac:dyDescent="0.2">
      <c r="E2608" s="87"/>
    </row>
    <row r="2609" spans="5:5" x14ac:dyDescent="0.2">
      <c r="E2609" s="87"/>
    </row>
    <row r="2610" spans="5:5" x14ac:dyDescent="0.2">
      <c r="E2610" s="87"/>
    </row>
    <row r="2611" spans="5:5" x14ac:dyDescent="0.2">
      <c r="E2611" s="87"/>
    </row>
    <row r="2612" spans="5:5" x14ac:dyDescent="0.2">
      <c r="E2612" s="87"/>
    </row>
    <row r="2613" spans="5:5" x14ac:dyDescent="0.2">
      <c r="E2613" s="87"/>
    </row>
    <row r="2614" spans="5:5" x14ac:dyDescent="0.2">
      <c r="E2614" s="87"/>
    </row>
    <row r="2615" spans="5:5" x14ac:dyDescent="0.2">
      <c r="E2615" s="87"/>
    </row>
    <row r="2616" spans="5:5" x14ac:dyDescent="0.2">
      <c r="E2616" s="87"/>
    </row>
    <row r="2617" spans="5:5" x14ac:dyDescent="0.2">
      <c r="E2617" s="87"/>
    </row>
    <row r="2618" spans="5:5" x14ac:dyDescent="0.2">
      <c r="E2618" s="87"/>
    </row>
    <row r="2619" spans="5:5" x14ac:dyDescent="0.2">
      <c r="E2619" s="87"/>
    </row>
    <row r="2620" spans="5:5" x14ac:dyDescent="0.2">
      <c r="E2620" s="87"/>
    </row>
    <row r="2621" spans="5:5" x14ac:dyDescent="0.2">
      <c r="E2621" s="87"/>
    </row>
    <row r="2622" spans="5:5" x14ac:dyDescent="0.2">
      <c r="E2622" s="87"/>
    </row>
    <row r="2623" spans="5:5" x14ac:dyDescent="0.2">
      <c r="E2623" s="87"/>
    </row>
    <row r="2624" spans="5:5" x14ac:dyDescent="0.2">
      <c r="E2624" s="87"/>
    </row>
    <row r="2625" spans="5:5" x14ac:dyDescent="0.2">
      <c r="E2625" s="87"/>
    </row>
    <row r="2626" spans="5:5" x14ac:dyDescent="0.2">
      <c r="E2626" s="87"/>
    </row>
    <row r="2627" spans="5:5" x14ac:dyDescent="0.2">
      <c r="E2627" s="87"/>
    </row>
    <row r="2628" spans="5:5" x14ac:dyDescent="0.2">
      <c r="E2628" s="87"/>
    </row>
    <row r="2629" spans="5:5" x14ac:dyDescent="0.2">
      <c r="E2629" s="87"/>
    </row>
    <row r="2630" spans="5:5" x14ac:dyDescent="0.2">
      <c r="E2630" s="87"/>
    </row>
    <row r="2631" spans="5:5" x14ac:dyDescent="0.2">
      <c r="E2631" s="87"/>
    </row>
    <row r="2632" spans="5:5" x14ac:dyDescent="0.2">
      <c r="E2632" s="87"/>
    </row>
    <row r="2633" spans="5:5" x14ac:dyDescent="0.2">
      <c r="E2633" s="87"/>
    </row>
    <row r="2634" spans="5:5" x14ac:dyDescent="0.2">
      <c r="E2634" s="87"/>
    </row>
    <row r="2635" spans="5:5" x14ac:dyDescent="0.2">
      <c r="E2635" s="87"/>
    </row>
    <row r="2636" spans="5:5" x14ac:dyDescent="0.2">
      <c r="E2636" s="87"/>
    </row>
    <row r="2637" spans="5:5" x14ac:dyDescent="0.2">
      <c r="E2637" s="87"/>
    </row>
    <row r="2638" spans="5:5" x14ac:dyDescent="0.2">
      <c r="E2638" s="87"/>
    </row>
    <row r="2639" spans="5:5" x14ac:dyDescent="0.2">
      <c r="E2639" s="87"/>
    </row>
    <row r="2640" spans="5:5" x14ac:dyDescent="0.2">
      <c r="E2640" s="87"/>
    </row>
    <row r="2641" spans="5:5" x14ac:dyDescent="0.2">
      <c r="E2641" s="87"/>
    </row>
    <row r="2642" spans="5:5" x14ac:dyDescent="0.2">
      <c r="E2642" s="87"/>
    </row>
    <row r="2643" spans="5:5" x14ac:dyDescent="0.2">
      <c r="E2643" s="87"/>
    </row>
    <row r="2644" spans="5:5" x14ac:dyDescent="0.2">
      <c r="E2644" s="87"/>
    </row>
    <row r="2645" spans="5:5" x14ac:dyDescent="0.2">
      <c r="E2645" s="87"/>
    </row>
    <row r="2646" spans="5:5" x14ac:dyDescent="0.2">
      <c r="E2646" s="87"/>
    </row>
    <row r="2647" spans="5:5" x14ac:dyDescent="0.2">
      <c r="E2647" s="87"/>
    </row>
    <row r="2648" spans="5:5" x14ac:dyDescent="0.2">
      <c r="E2648" s="87"/>
    </row>
    <row r="2649" spans="5:5" x14ac:dyDescent="0.2">
      <c r="E2649" s="87"/>
    </row>
    <row r="2650" spans="5:5" x14ac:dyDescent="0.2">
      <c r="E2650" s="87"/>
    </row>
    <row r="2651" spans="5:5" x14ac:dyDescent="0.2">
      <c r="E2651" s="87"/>
    </row>
    <row r="2652" spans="5:5" x14ac:dyDescent="0.2">
      <c r="E2652" s="87"/>
    </row>
    <row r="2653" spans="5:5" x14ac:dyDescent="0.2">
      <c r="E2653" s="87"/>
    </row>
    <row r="2654" spans="5:5" x14ac:dyDescent="0.2">
      <c r="E2654" s="87"/>
    </row>
    <row r="2655" spans="5:5" x14ac:dyDescent="0.2">
      <c r="E2655" s="87"/>
    </row>
    <row r="2656" spans="5:5" x14ac:dyDescent="0.2">
      <c r="E2656" s="87"/>
    </row>
    <row r="2657" spans="5:5" x14ac:dyDescent="0.2">
      <c r="E2657" s="87"/>
    </row>
    <row r="2658" spans="5:5" x14ac:dyDescent="0.2">
      <c r="E2658" s="87"/>
    </row>
    <row r="2659" spans="5:5" x14ac:dyDescent="0.2">
      <c r="E2659" s="87"/>
    </row>
    <row r="2660" spans="5:5" x14ac:dyDescent="0.2">
      <c r="E2660" s="87"/>
    </row>
    <row r="2661" spans="5:5" x14ac:dyDescent="0.2">
      <c r="E2661" s="87"/>
    </row>
    <row r="2662" spans="5:5" x14ac:dyDescent="0.2">
      <c r="E2662" s="87"/>
    </row>
    <row r="2663" spans="5:5" x14ac:dyDescent="0.2">
      <c r="E2663" s="87"/>
    </row>
    <row r="2664" spans="5:5" x14ac:dyDescent="0.2">
      <c r="E2664" s="87"/>
    </row>
    <row r="2665" spans="5:5" x14ac:dyDescent="0.2">
      <c r="E2665" s="87"/>
    </row>
    <row r="2666" spans="5:5" x14ac:dyDescent="0.2">
      <c r="E2666" s="87"/>
    </row>
    <row r="2667" spans="5:5" x14ac:dyDescent="0.2">
      <c r="E2667" s="87"/>
    </row>
    <row r="2668" spans="5:5" x14ac:dyDescent="0.2">
      <c r="E2668" s="87"/>
    </row>
    <row r="2669" spans="5:5" x14ac:dyDescent="0.2">
      <c r="E2669" s="87"/>
    </row>
    <row r="2670" spans="5:5" x14ac:dyDescent="0.2">
      <c r="E2670" s="87"/>
    </row>
    <row r="2671" spans="5:5" x14ac:dyDescent="0.2">
      <c r="E2671" s="87"/>
    </row>
    <row r="2672" spans="5:5" x14ac:dyDescent="0.2">
      <c r="E2672" s="87"/>
    </row>
    <row r="2673" spans="5:5" x14ac:dyDescent="0.2">
      <c r="E2673" s="87"/>
    </row>
    <row r="2674" spans="5:5" x14ac:dyDescent="0.2">
      <c r="E2674" s="87"/>
    </row>
    <row r="2675" spans="5:5" x14ac:dyDescent="0.2">
      <c r="E2675" s="87"/>
    </row>
    <row r="2676" spans="5:5" x14ac:dyDescent="0.2">
      <c r="E2676" s="87"/>
    </row>
    <row r="2677" spans="5:5" x14ac:dyDescent="0.2">
      <c r="E2677" s="87"/>
    </row>
    <row r="2678" spans="5:5" x14ac:dyDescent="0.2">
      <c r="E2678" s="87"/>
    </row>
    <row r="2679" spans="5:5" x14ac:dyDescent="0.2">
      <c r="E2679" s="87"/>
    </row>
    <row r="2680" spans="5:5" x14ac:dyDescent="0.2">
      <c r="E2680" s="87"/>
    </row>
    <row r="2681" spans="5:5" x14ac:dyDescent="0.2">
      <c r="E2681" s="87"/>
    </row>
    <row r="2682" spans="5:5" x14ac:dyDescent="0.2">
      <c r="E2682" s="87"/>
    </row>
    <row r="2683" spans="5:5" x14ac:dyDescent="0.2">
      <c r="E2683" s="87"/>
    </row>
    <row r="2684" spans="5:5" x14ac:dyDescent="0.2">
      <c r="E2684" s="87"/>
    </row>
    <row r="2685" spans="5:5" x14ac:dyDescent="0.2">
      <c r="E2685" s="87"/>
    </row>
    <row r="2686" spans="5:5" x14ac:dyDescent="0.2">
      <c r="E2686" s="87"/>
    </row>
    <row r="2687" spans="5:5" x14ac:dyDescent="0.2">
      <c r="E2687" s="87"/>
    </row>
    <row r="2688" spans="5:5" x14ac:dyDescent="0.2">
      <c r="E2688" s="87"/>
    </row>
    <row r="2689" spans="5:5" x14ac:dyDescent="0.2">
      <c r="E2689" s="87"/>
    </row>
    <row r="2690" spans="5:5" x14ac:dyDescent="0.2">
      <c r="E2690" s="87"/>
    </row>
    <row r="2691" spans="5:5" x14ac:dyDescent="0.2">
      <c r="E2691" s="87"/>
    </row>
    <row r="2692" spans="5:5" x14ac:dyDescent="0.2">
      <c r="E2692" s="87"/>
    </row>
    <row r="2693" spans="5:5" x14ac:dyDescent="0.2">
      <c r="E2693" s="87"/>
    </row>
    <row r="2694" spans="5:5" x14ac:dyDescent="0.2">
      <c r="E2694" s="87"/>
    </row>
    <row r="2695" spans="5:5" x14ac:dyDescent="0.2">
      <c r="E2695" s="87"/>
    </row>
    <row r="2696" spans="5:5" x14ac:dyDescent="0.2">
      <c r="E2696" s="87"/>
    </row>
    <row r="2697" spans="5:5" x14ac:dyDescent="0.2">
      <c r="E2697" s="87"/>
    </row>
    <row r="2698" spans="5:5" x14ac:dyDescent="0.2">
      <c r="E2698" s="87"/>
    </row>
    <row r="2699" spans="5:5" x14ac:dyDescent="0.2">
      <c r="E2699" s="87"/>
    </row>
    <row r="2700" spans="5:5" x14ac:dyDescent="0.2">
      <c r="E2700" s="87"/>
    </row>
    <row r="2701" spans="5:5" x14ac:dyDescent="0.2">
      <c r="E2701" s="87"/>
    </row>
    <row r="2702" spans="5:5" x14ac:dyDescent="0.2">
      <c r="E2702" s="87"/>
    </row>
    <row r="2703" spans="5:5" x14ac:dyDescent="0.2">
      <c r="E2703" s="87"/>
    </row>
    <row r="2704" spans="5:5" x14ac:dyDescent="0.2">
      <c r="E2704" s="87"/>
    </row>
    <row r="2705" spans="5:5" x14ac:dyDescent="0.2">
      <c r="E2705" s="87"/>
    </row>
    <row r="2706" spans="5:5" x14ac:dyDescent="0.2">
      <c r="E2706" s="87"/>
    </row>
    <row r="2707" spans="5:5" x14ac:dyDescent="0.2">
      <c r="E2707" s="87"/>
    </row>
    <row r="2708" spans="5:5" x14ac:dyDescent="0.2">
      <c r="E2708" s="87"/>
    </row>
    <row r="2709" spans="5:5" x14ac:dyDescent="0.2">
      <c r="E2709" s="87"/>
    </row>
    <row r="2710" spans="5:5" x14ac:dyDescent="0.2">
      <c r="E2710" s="87"/>
    </row>
    <row r="2711" spans="5:5" x14ac:dyDescent="0.2">
      <c r="E2711" s="87"/>
    </row>
    <row r="2712" spans="5:5" x14ac:dyDescent="0.2">
      <c r="E2712" s="87"/>
    </row>
    <row r="2713" spans="5:5" x14ac:dyDescent="0.2">
      <c r="E2713" s="87"/>
    </row>
    <row r="2714" spans="5:5" x14ac:dyDescent="0.2">
      <c r="E2714" s="87"/>
    </row>
    <row r="2715" spans="5:5" x14ac:dyDescent="0.2">
      <c r="E2715" s="87"/>
    </row>
    <row r="2716" spans="5:5" x14ac:dyDescent="0.2">
      <c r="E2716" s="87"/>
    </row>
    <row r="2717" spans="5:5" x14ac:dyDescent="0.2">
      <c r="E2717" s="87"/>
    </row>
    <row r="2718" spans="5:5" x14ac:dyDescent="0.2">
      <c r="E2718" s="87"/>
    </row>
    <row r="2719" spans="5:5" x14ac:dyDescent="0.2">
      <c r="E2719" s="87"/>
    </row>
    <row r="2720" spans="5:5" x14ac:dyDescent="0.2">
      <c r="E2720" s="87"/>
    </row>
    <row r="2721" spans="5:5" x14ac:dyDescent="0.2">
      <c r="E2721" s="87"/>
    </row>
    <row r="2722" spans="5:5" x14ac:dyDescent="0.2">
      <c r="E2722" s="87"/>
    </row>
    <row r="2723" spans="5:5" x14ac:dyDescent="0.2">
      <c r="E2723" s="87"/>
    </row>
    <row r="2724" spans="5:5" x14ac:dyDescent="0.2">
      <c r="E2724" s="87"/>
    </row>
    <row r="2725" spans="5:5" x14ac:dyDescent="0.2">
      <c r="E2725" s="87"/>
    </row>
    <row r="2726" spans="5:5" x14ac:dyDescent="0.2">
      <c r="E2726" s="87"/>
    </row>
    <row r="2727" spans="5:5" x14ac:dyDescent="0.2">
      <c r="E2727" s="87"/>
    </row>
    <row r="2728" spans="5:5" x14ac:dyDescent="0.2">
      <c r="E2728" s="87"/>
    </row>
    <row r="2729" spans="5:5" x14ac:dyDescent="0.2">
      <c r="E2729" s="87"/>
    </row>
    <row r="2730" spans="5:5" x14ac:dyDescent="0.2">
      <c r="E2730" s="87"/>
    </row>
    <row r="2731" spans="5:5" x14ac:dyDescent="0.2">
      <c r="E2731" s="87"/>
    </row>
    <row r="2732" spans="5:5" x14ac:dyDescent="0.2">
      <c r="E2732" s="87"/>
    </row>
    <row r="2733" spans="5:5" x14ac:dyDescent="0.2">
      <c r="E2733" s="87"/>
    </row>
    <row r="2734" spans="5:5" x14ac:dyDescent="0.2">
      <c r="E2734" s="87"/>
    </row>
    <row r="2735" spans="5:5" x14ac:dyDescent="0.2">
      <c r="E2735" s="87"/>
    </row>
    <row r="2736" spans="5:5" x14ac:dyDescent="0.2">
      <c r="E2736" s="87"/>
    </row>
    <row r="2737" spans="5:5" x14ac:dyDescent="0.2">
      <c r="E2737" s="87"/>
    </row>
    <row r="2738" spans="5:5" x14ac:dyDescent="0.2">
      <c r="E2738" s="87"/>
    </row>
    <row r="2739" spans="5:5" x14ac:dyDescent="0.2">
      <c r="E2739" s="87"/>
    </row>
    <row r="2740" spans="5:5" x14ac:dyDescent="0.2">
      <c r="E2740" s="87"/>
    </row>
    <row r="2741" spans="5:5" x14ac:dyDescent="0.2">
      <c r="E2741" s="87"/>
    </row>
    <row r="2742" spans="5:5" x14ac:dyDescent="0.2">
      <c r="E2742" s="87"/>
    </row>
    <row r="2743" spans="5:5" x14ac:dyDescent="0.2">
      <c r="E2743" s="87"/>
    </row>
    <row r="2744" spans="5:5" x14ac:dyDescent="0.2">
      <c r="E2744" s="87"/>
    </row>
    <row r="2745" spans="5:5" x14ac:dyDescent="0.2">
      <c r="E2745" s="87"/>
    </row>
    <row r="2746" spans="5:5" x14ac:dyDescent="0.2">
      <c r="E2746" s="87"/>
    </row>
    <row r="2747" spans="5:5" x14ac:dyDescent="0.2">
      <c r="E2747" s="87"/>
    </row>
    <row r="2748" spans="5:5" x14ac:dyDescent="0.2">
      <c r="E2748" s="87"/>
    </row>
    <row r="2749" spans="5:5" x14ac:dyDescent="0.2">
      <c r="E2749" s="87"/>
    </row>
    <row r="2750" spans="5:5" x14ac:dyDescent="0.2">
      <c r="E2750" s="87"/>
    </row>
    <row r="2751" spans="5:5" x14ac:dyDescent="0.2">
      <c r="E2751" s="87"/>
    </row>
    <row r="2752" spans="5:5" x14ac:dyDescent="0.2">
      <c r="E2752" s="87"/>
    </row>
    <row r="2753" spans="5:5" x14ac:dyDescent="0.2">
      <c r="E2753" s="87"/>
    </row>
    <row r="2754" spans="5:5" x14ac:dyDescent="0.2">
      <c r="E2754" s="87"/>
    </row>
    <row r="2755" spans="5:5" x14ac:dyDescent="0.2">
      <c r="E2755" s="87"/>
    </row>
    <row r="2756" spans="5:5" x14ac:dyDescent="0.2">
      <c r="E2756" s="87"/>
    </row>
    <row r="2757" spans="5:5" x14ac:dyDescent="0.2">
      <c r="E2757" s="87"/>
    </row>
    <row r="2758" spans="5:5" x14ac:dyDescent="0.2">
      <c r="E2758" s="87"/>
    </row>
    <row r="2759" spans="5:5" x14ac:dyDescent="0.2">
      <c r="E2759" s="87"/>
    </row>
    <row r="2760" spans="5:5" x14ac:dyDescent="0.2">
      <c r="E2760" s="87"/>
    </row>
    <row r="2761" spans="5:5" x14ac:dyDescent="0.2">
      <c r="E2761" s="87"/>
    </row>
    <row r="2762" spans="5:5" x14ac:dyDescent="0.2">
      <c r="E2762" s="87"/>
    </row>
    <row r="2763" spans="5:5" x14ac:dyDescent="0.2">
      <c r="E2763" s="87"/>
    </row>
    <row r="2764" spans="5:5" x14ac:dyDescent="0.2">
      <c r="E2764" s="87"/>
    </row>
    <row r="2765" spans="5:5" x14ac:dyDescent="0.2">
      <c r="E2765" s="87"/>
    </row>
    <row r="2766" spans="5:5" x14ac:dyDescent="0.2">
      <c r="E2766" s="87"/>
    </row>
    <row r="2767" spans="5:5" x14ac:dyDescent="0.2">
      <c r="E2767" s="87"/>
    </row>
    <row r="2768" spans="5:5" x14ac:dyDescent="0.2">
      <c r="E2768" s="87"/>
    </row>
    <row r="2769" spans="5:5" x14ac:dyDescent="0.2">
      <c r="E2769" s="87"/>
    </row>
    <row r="2770" spans="5:5" x14ac:dyDescent="0.2">
      <c r="E2770" s="87"/>
    </row>
    <row r="2771" spans="5:5" x14ac:dyDescent="0.2">
      <c r="E2771" s="87"/>
    </row>
    <row r="2772" spans="5:5" x14ac:dyDescent="0.2">
      <c r="E2772" s="87"/>
    </row>
    <row r="2773" spans="5:5" x14ac:dyDescent="0.2">
      <c r="E2773" s="87"/>
    </row>
    <row r="2774" spans="5:5" x14ac:dyDescent="0.2">
      <c r="E2774" s="87"/>
    </row>
    <row r="2775" spans="5:5" x14ac:dyDescent="0.2">
      <c r="E2775" s="87"/>
    </row>
    <row r="2776" spans="5:5" x14ac:dyDescent="0.2">
      <c r="E2776" s="87"/>
    </row>
    <row r="2777" spans="5:5" x14ac:dyDescent="0.2">
      <c r="E2777" s="87"/>
    </row>
    <row r="2778" spans="5:5" x14ac:dyDescent="0.2">
      <c r="E2778" s="87"/>
    </row>
    <row r="2779" spans="5:5" x14ac:dyDescent="0.2">
      <c r="E2779" s="87"/>
    </row>
    <row r="2780" spans="5:5" x14ac:dyDescent="0.2">
      <c r="E2780" s="87"/>
    </row>
    <row r="2781" spans="5:5" x14ac:dyDescent="0.2">
      <c r="E2781" s="87"/>
    </row>
    <row r="2782" spans="5:5" x14ac:dyDescent="0.2">
      <c r="E2782" s="87"/>
    </row>
    <row r="2783" spans="5:5" x14ac:dyDescent="0.2">
      <c r="E2783" s="87"/>
    </row>
    <row r="2784" spans="5:5" x14ac:dyDescent="0.2">
      <c r="E2784" s="87"/>
    </row>
    <row r="2785" spans="5:5" x14ac:dyDescent="0.2">
      <c r="E2785" s="87"/>
    </row>
    <row r="2786" spans="5:5" x14ac:dyDescent="0.2">
      <c r="E2786" s="87"/>
    </row>
    <row r="2787" spans="5:5" x14ac:dyDescent="0.2">
      <c r="E2787" s="87"/>
    </row>
    <row r="2788" spans="5:5" x14ac:dyDescent="0.2">
      <c r="E2788" s="87"/>
    </row>
    <row r="2789" spans="5:5" x14ac:dyDescent="0.2">
      <c r="E2789" s="87"/>
    </row>
    <row r="2790" spans="5:5" x14ac:dyDescent="0.2">
      <c r="E2790" s="87"/>
    </row>
    <row r="2791" spans="5:5" x14ac:dyDescent="0.2">
      <c r="E2791" s="87"/>
    </row>
    <row r="2792" spans="5:5" x14ac:dyDescent="0.2">
      <c r="E2792" s="87"/>
    </row>
    <row r="2793" spans="5:5" x14ac:dyDescent="0.2">
      <c r="E2793" s="87"/>
    </row>
    <row r="2794" spans="5:5" x14ac:dyDescent="0.2">
      <c r="E2794" s="87"/>
    </row>
    <row r="2795" spans="5:5" x14ac:dyDescent="0.2">
      <c r="E2795" s="87"/>
    </row>
    <row r="2796" spans="5:5" x14ac:dyDescent="0.2">
      <c r="E2796" s="87"/>
    </row>
    <row r="2797" spans="5:5" x14ac:dyDescent="0.2">
      <c r="E2797" s="87"/>
    </row>
    <row r="2798" spans="5:5" x14ac:dyDescent="0.2">
      <c r="E2798" s="87"/>
    </row>
    <row r="2799" spans="5:5" x14ac:dyDescent="0.2">
      <c r="E2799" s="87"/>
    </row>
    <row r="2800" spans="5:5" x14ac:dyDescent="0.2">
      <c r="E2800" s="87"/>
    </row>
    <row r="2801" spans="5:5" x14ac:dyDescent="0.2">
      <c r="E2801" s="87"/>
    </row>
    <row r="2802" spans="5:5" x14ac:dyDescent="0.2">
      <c r="E2802" s="87"/>
    </row>
    <row r="2803" spans="5:5" x14ac:dyDescent="0.2">
      <c r="E2803" s="87"/>
    </row>
    <row r="2804" spans="5:5" x14ac:dyDescent="0.2">
      <c r="E2804" s="87"/>
    </row>
    <row r="2805" spans="5:5" x14ac:dyDescent="0.2">
      <c r="E2805" s="87"/>
    </row>
    <row r="2806" spans="5:5" x14ac:dyDescent="0.2">
      <c r="E2806" s="87"/>
    </row>
    <row r="2807" spans="5:5" x14ac:dyDescent="0.2">
      <c r="E2807" s="87"/>
    </row>
    <row r="2808" spans="5:5" x14ac:dyDescent="0.2">
      <c r="E2808" s="87"/>
    </row>
    <row r="2809" spans="5:5" x14ac:dyDescent="0.2">
      <c r="E2809" s="87"/>
    </row>
    <row r="2810" spans="5:5" x14ac:dyDescent="0.2">
      <c r="E2810" s="87"/>
    </row>
    <row r="2811" spans="5:5" x14ac:dyDescent="0.2">
      <c r="E2811" s="87"/>
    </row>
    <row r="2812" spans="5:5" x14ac:dyDescent="0.2">
      <c r="E2812" s="87"/>
    </row>
    <row r="2813" spans="5:5" x14ac:dyDescent="0.2">
      <c r="E2813" s="87"/>
    </row>
    <row r="2814" spans="5:5" x14ac:dyDescent="0.2">
      <c r="E2814" s="87"/>
    </row>
    <row r="2815" spans="5:5" x14ac:dyDescent="0.2">
      <c r="E2815" s="87"/>
    </row>
    <row r="2816" spans="5:5" x14ac:dyDescent="0.2">
      <c r="E2816" s="87"/>
    </row>
    <row r="2817" spans="5:5" x14ac:dyDescent="0.2">
      <c r="E2817" s="87"/>
    </row>
    <row r="2818" spans="5:5" x14ac:dyDescent="0.2">
      <c r="E2818" s="87"/>
    </row>
    <row r="2819" spans="5:5" x14ac:dyDescent="0.2">
      <c r="E2819" s="87"/>
    </row>
    <row r="2820" spans="5:5" x14ac:dyDescent="0.2">
      <c r="E2820" s="87"/>
    </row>
    <row r="2821" spans="5:5" x14ac:dyDescent="0.2">
      <c r="E2821" s="87"/>
    </row>
    <row r="2822" spans="5:5" x14ac:dyDescent="0.2">
      <c r="E2822" s="87"/>
    </row>
    <row r="2823" spans="5:5" x14ac:dyDescent="0.2">
      <c r="E2823" s="87"/>
    </row>
    <row r="2824" spans="5:5" x14ac:dyDescent="0.2">
      <c r="E2824" s="87"/>
    </row>
    <row r="2825" spans="5:5" x14ac:dyDescent="0.2">
      <c r="E2825" s="87"/>
    </row>
    <row r="2826" spans="5:5" x14ac:dyDescent="0.2">
      <c r="E2826" s="87"/>
    </row>
    <row r="2827" spans="5:5" x14ac:dyDescent="0.2">
      <c r="E2827" s="87"/>
    </row>
    <row r="2828" spans="5:5" x14ac:dyDescent="0.2">
      <c r="E2828" s="87"/>
    </row>
    <row r="2829" spans="5:5" x14ac:dyDescent="0.2">
      <c r="E2829" s="87"/>
    </row>
    <row r="2830" spans="5:5" x14ac:dyDescent="0.2">
      <c r="E2830" s="87"/>
    </row>
    <row r="2831" spans="5:5" x14ac:dyDescent="0.2">
      <c r="E2831" s="87"/>
    </row>
    <row r="2832" spans="5:5" x14ac:dyDescent="0.2">
      <c r="E2832" s="87"/>
    </row>
    <row r="2833" spans="5:5" x14ac:dyDescent="0.2">
      <c r="E2833" s="87"/>
    </row>
    <row r="2834" spans="5:5" x14ac:dyDescent="0.2">
      <c r="E2834" s="87"/>
    </row>
    <row r="2835" spans="5:5" x14ac:dyDescent="0.2">
      <c r="E2835" s="87"/>
    </row>
    <row r="2836" spans="5:5" x14ac:dyDescent="0.2">
      <c r="E2836" s="87"/>
    </row>
    <row r="2837" spans="5:5" x14ac:dyDescent="0.2">
      <c r="E2837" s="87"/>
    </row>
    <row r="2838" spans="5:5" x14ac:dyDescent="0.2">
      <c r="E2838" s="87"/>
    </row>
    <row r="2839" spans="5:5" x14ac:dyDescent="0.2">
      <c r="E2839" s="87"/>
    </row>
    <row r="2840" spans="5:5" x14ac:dyDescent="0.2">
      <c r="E2840" s="87"/>
    </row>
    <row r="2841" spans="5:5" x14ac:dyDescent="0.2">
      <c r="E2841" s="87"/>
    </row>
    <row r="2842" spans="5:5" x14ac:dyDescent="0.2">
      <c r="E2842" s="87"/>
    </row>
    <row r="2843" spans="5:5" x14ac:dyDescent="0.2">
      <c r="E2843" s="87"/>
    </row>
    <row r="2844" spans="5:5" x14ac:dyDescent="0.2">
      <c r="E2844" s="87"/>
    </row>
    <row r="2845" spans="5:5" x14ac:dyDescent="0.2">
      <c r="E2845" s="87"/>
    </row>
    <row r="2846" spans="5:5" x14ac:dyDescent="0.2">
      <c r="E2846" s="87"/>
    </row>
    <row r="2847" spans="5:5" x14ac:dyDescent="0.2">
      <c r="E2847" s="87"/>
    </row>
    <row r="2848" spans="5:5" x14ac:dyDescent="0.2">
      <c r="E2848" s="87"/>
    </row>
    <row r="2849" spans="5:5" x14ac:dyDescent="0.2">
      <c r="E2849" s="87"/>
    </row>
    <row r="2850" spans="5:5" x14ac:dyDescent="0.2">
      <c r="E2850" s="87"/>
    </row>
    <row r="2851" spans="5:5" x14ac:dyDescent="0.2">
      <c r="E2851" s="87"/>
    </row>
    <row r="2852" spans="5:5" x14ac:dyDescent="0.2">
      <c r="E2852" s="87"/>
    </row>
    <row r="2853" spans="5:5" x14ac:dyDescent="0.2">
      <c r="E2853" s="87"/>
    </row>
    <row r="2854" spans="5:5" x14ac:dyDescent="0.2">
      <c r="E2854" s="87"/>
    </row>
    <row r="2855" spans="5:5" x14ac:dyDescent="0.2">
      <c r="E2855" s="87"/>
    </row>
    <row r="2856" spans="5:5" x14ac:dyDescent="0.2">
      <c r="E2856" s="87"/>
    </row>
    <row r="2857" spans="5:5" x14ac:dyDescent="0.2">
      <c r="E2857" s="87"/>
    </row>
    <row r="2858" spans="5:5" x14ac:dyDescent="0.2">
      <c r="E2858" s="87"/>
    </row>
    <row r="2859" spans="5:5" x14ac:dyDescent="0.2">
      <c r="E2859" s="87"/>
    </row>
    <row r="2860" spans="5:5" x14ac:dyDescent="0.2">
      <c r="E2860" s="87"/>
    </row>
    <row r="2861" spans="5:5" x14ac:dyDescent="0.2">
      <c r="E2861" s="87"/>
    </row>
    <row r="2862" spans="5:5" x14ac:dyDescent="0.2">
      <c r="E2862" s="87"/>
    </row>
    <row r="2863" spans="5:5" x14ac:dyDescent="0.2">
      <c r="E2863" s="87"/>
    </row>
    <row r="2864" spans="5:5" x14ac:dyDescent="0.2">
      <c r="E2864" s="87"/>
    </row>
    <row r="2865" spans="5:5" x14ac:dyDescent="0.2">
      <c r="E2865" s="87"/>
    </row>
    <row r="2866" spans="5:5" x14ac:dyDescent="0.2">
      <c r="E2866" s="87"/>
    </row>
    <row r="2867" spans="5:5" x14ac:dyDescent="0.2">
      <c r="E2867" s="87"/>
    </row>
    <row r="2868" spans="5:5" x14ac:dyDescent="0.2">
      <c r="E2868" s="87"/>
    </row>
    <row r="2869" spans="5:5" x14ac:dyDescent="0.2">
      <c r="E2869" s="87"/>
    </row>
    <row r="2870" spans="5:5" x14ac:dyDescent="0.2">
      <c r="E2870" s="87"/>
    </row>
    <row r="2871" spans="5:5" x14ac:dyDescent="0.2">
      <c r="E2871" s="87"/>
    </row>
    <row r="2872" spans="5:5" x14ac:dyDescent="0.2">
      <c r="E2872" s="87"/>
    </row>
    <row r="2873" spans="5:5" x14ac:dyDescent="0.2">
      <c r="E2873" s="87"/>
    </row>
    <row r="2874" spans="5:5" x14ac:dyDescent="0.2">
      <c r="E2874" s="87"/>
    </row>
    <row r="2875" spans="5:5" x14ac:dyDescent="0.2">
      <c r="E2875" s="87"/>
    </row>
    <row r="2876" spans="5:5" x14ac:dyDescent="0.2">
      <c r="E2876" s="87"/>
    </row>
    <row r="2877" spans="5:5" x14ac:dyDescent="0.2">
      <c r="E2877" s="87"/>
    </row>
    <row r="2878" spans="5:5" x14ac:dyDescent="0.2">
      <c r="E2878" s="87"/>
    </row>
    <row r="2879" spans="5:5" x14ac:dyDescent="0.2">
      <c r="E2879" s="87"/>
    </row>
    <row r="2880" spans="5:5" x14ac:dyDescent="0.2">
      <c r="E2880" s="87"/>
    </row>
    <row r="2881" spans="5:5" x14ac:dyDescent="0.2">
      <c r="E2881" s="87"/>
    </row>
    <row r="2882" spans="5:5" x14ac:dyDescent="0.2">
      <c r="E2882" s="87"/>
    </row>
    <row r="2883" spans="5:5" x14ac:dyDescent="0.2">
      <c r="E2883" s="87"/>
    </row>
    <row r="2884" spans="5:5" x14ac:dyDescent="0.2">
      <c r="E2884" s="87"/>
    </row>
    <row r="2885" spans="5:5" x14ac:dyDescent="0.2">
      <c r="E2885" s="87"/>
    </row>
    <row r="2886" spans="5:5" x14ac:dyDescent="0.2">
      <c r="E2886" s="87"/>
    </row>
    <row r="2887" spans="5:5" x14ac:dyDescent="0.2">
      <c r="E2887" s="87"/>
    </row>
    <row r="2888" spans="5:5" x14ac:dyDescent="0.2">
      <c r="E2888" s="87"/>
    </row>
    <row r="2889" spans="5:5" x14ac:dyDescent="0.2">
      <c r="E2889" s="87"/>
    </row>
    <row r="2890" spans="5:5" x14ac:dyDescent="0.2">
      <c r="E2890" s="87"/>
    </row>
    <row r="2891" spans="5:5" x14ac:dyDescent="0.2">
      <c r="E2891" s="87"/>
    </row>
    <row r="2892" spans="5:5" x14ac:dyDescent="0.2">
      <c r="E2892" s="87"/>
    </row>
    <row r="2893" spans="5:5" x14ac:dyDescent="0.2">
      <c r="E2893" s="87"/>
    </row>
    <row r="2894" spans="5:5" x14ac:dyDescent="0.2">
      <c r="E2894" s="87"/>
    </row>
    <row r="2895" spans="5:5" x14ac:dyDescent="0.2">
      <c r="E2895" s="87"/>
    </row>
    <row r="2896" spans="5:5" x14ac:dyDescent="0.2">
      <c r="E2896" s="87"/>
    </row>
    <row r="2897" spans="5:5" x14ac:dyDescent="0.2">
      <c r="E2897" s="87"/>
    </row>
    <row r="2898" spans="5:5" x14ac:dyDescent="0.2">
      <c r="E2898" s="87"/>
    </row>
    <row r="2899" spans="5:5" x14ac:dyDescent="0.2">
      <c r="E2899" s="87"/>
    </row>
    <row r="2900" spans="5:5" x14ac:dyDescent="0.2">
      <c r="E2900" s="87"/>
    </row>
    <row r="2901" spans="5:5" x14ac:dyDescent="0.2">
      <c r="E2901" s="87"/>
    </row>
    <row r="2902" spans="5:5" x14ac:dyDescent="0.2">
      <c r="E2902" s="87"/>
    </row>
    <row r="2903" spans="5:5" x14ac:dyDescent="0.2">
      <c r="E2903" s="87"/>
    </row>
    <row r="2904" spans="5:5" x14ac:dyDescent="0.2">
      <c r="E2904" s="87"/>
    </row>
    <row r="2905" spans="5:5" x14ac:dyDescent="0.2">
      <c r="E2905" s="87"/>
    </row>
    <row r="2906" spans="5:5" x14ac:dyDescent="0.2">
      <c r="E2906" s="87"/>
    </row>
    <row r="2907" spans="5:5" x14ac:dyDescent="0.2">
      <c r="E2907" s="87"/>
    </row>
    <row r="2908" spans="5:5" x14ac:dyDescent="0.2">
      <c r="E2908" s="87"/>
    </row>
    <row r="2909" spans="5:5" x14ac:dyDescent="0.2">
      <c r="E2909" s="87"/>
    </row>
    <row r="2910" spans="5:5" x14ac:dyDescent="0.2">
      <c r="E2910" s="87"/>
    </row>
    <row r="2911" spans="5:5" x14ac:dyDescent="0.2">
      <c r="E2911" s="87"/>
    </row>
    <row r="2912" spans="5:5" x14ac:dyDescent="0.2">
      <c r="E2912" s="87"/>
    </row>
    <row r="2913" spans="5:5" x14ac:dyDescent="0.2">
      <c r="E2913" s="87"/>
    </row>
    <row r="2914" spans="5:5" x14ac:dyDescent="0.2">
      <c r="E2914" s="87"/>
    </row>
    <row r="2915" spans="5:5" x14ac:dyDescent="0.2">
      <c r="E2915" s="87"/>
    </row>
    <row r="2916" spans="5:5" x14ac:dyDescent="0.2">
      <c r="E2916" s="87"/>
    </row>
    <row r="2917" spans="5:5" x14ac:dyDescent="0.2">
      <c r="E2917" s="87"/>
    </row>
    <row r="2918" spans="5:5" x14ac:dyDescent="0.2">
      <c r="E2918" s="87"/>
    </row>
    <row r="2919" spans="5:5" x14ac:dyDescent="0.2">
      <c r="E2919" s="87"/>
    </row>
    <row r="2920" spans="5:5" x14ac:dyDescent="0.2">
      <c r="E2920" s="87"/>
    </row>
    <row r="2921" spans="5:5" x14ac:dyDescent="0.2">
      <c r="E2921" s="87"/>
    </row>
    <row r="2922" spans="5:5" x14ac:dyDescent="0.2">
      <c r="E2922" s="87"/>
    </row>
    <row r="2923" spans="5:5" x14ac:dyDescent="0.2">
      <c r="E2923" s="87"/>
    </row>
    <row r="2924" spans="5:5" x14ac:dyDescent="0.2">
      <c r="E2924" s="87"/>
    </row>
    <row r="2925" spans="5:5" x14ac:dyDescent="0.2">
      <c r="E2925" s="87"/>
    </row>
    <row r="2926" spans="5:5" x14ac:dyDescent="0.2">
      <c r="E2926" s="87"/>
    </row>
    <row r="2927" spans="5:5" x14ac:dyDescent="0.2">
      <c r="E2927" s="87"/>
    </row>
    <row r="2928" spans="5:5" x14ac:dyDescent="0.2">
      <c r="E2928" s="87"/>
    </row>
    <row r="2929" spans="5:5" x14ac:dyDescent="0.2">
      <c r="E2929" s="87"/>
    </row>
    <row r="2930" spans="5:5" x14ac:dyDescent="0.2">
      <c r="E2930" s="87"/>
    </row>
    <row r="2931" spans="5:5" x14ac:dyDescent="0.2">
      <c r="E2931" s="87"/>
    </row>
    <row r="2932" spans="5:5" x14ac:dyDescent="0.2">
      <c r="E2932" s="87"/>
    </row>
    <row r="2933" spans="5:5" x14ac:dyDescent="0.2">
      <c r="E2933" s="87"/>
    </row>
    <row r="2934" spans="5:5" x14ac:dyDescent="0.2">
      <c r="E2934" s="87"/>
    </row>
    <row r="2935" spans="5:5" x14ac:dyDescent="0.2">
      <c r="E2935" s="87"/>
    </row>
    <row r="2936" spans="5:5" x14ac:dyDescent="0.2">
      <c r="E2936" s="87"/>
    </row>
    <row r="2937" spans="5:5" x14ac:dyDescent="0.2">
      <c r="E2937" s="87"/>
    </row>
    <row r="2938" spans="5:5" x14ac:dyDescent="0.2">
      <c r="E2938" s="87"/>
    </row>
    <row r="2939" spans="5:5" x14ac:dyDescent="0.2">
      <c r="E2939" s="87"/>
    </row>
    <row r="2940" spans="5:5" x14ac:dyDescent="0.2">
      <c r="E2940" s="87"/>
    </row>
    <row r="2941" spans="5:5" x14ac:dyDescent="0.2">
      <c r="E2941" s="87"/>
    </row>
    <row r="2942" spans="5:5" x14ac:dyDescent="0.2">
      <c r="E2942" s="87"/>
    </row>
    <row r="2943" spans="5:5" x14ac:dyDescent="0.2">
      <c r="E2943" s="87"/>
    </row>
    <row r="2944" spans="5:5" x14ac:dyDescent="0.2">
      <c r="E2944" s="87"/>
    </row>
    <row r="2945" spans="5:5" x14ac:dyDescent="0.2">
      <c r="E2945" s="87"/>
    </row>
    <row r="2946" spans="5:5" x14ac:dyDescent="0.2">
      <c r="E2946" s="87"/>
    </row>
    <row r="2947" spans="5:5" x14ac:dyDescent="0.2">
      <c r="E2947" s="87"/>
    </row>
    <row r="2948" spans="5:5" x14ac:dyDescent="0.2">
      <c r="E2948" s="87"/>
    </row>
    <row r="2949" spans="5:5" x14ac:dyDescent="0.2">
      <c r="E2949" s="87"/>
    </row>
    <row r="2950" spans="5:5" x14ac:dyDescent="0.2">
      <c r="E2950" s="87"/>
    </row>
    <row r="2951" spans="5:5" x14ac:dyDescent="0.2">
      <c r="E2951" s="87"/>
    </row>
    <row r="2952" spans="5:5" x14ac:dyDescent="0.2">
      <c r="E2952" s="87"/>
    </row>
    <row r="2953" spans="5:5" x14ac:dyDescent="0.2">
      <c r="E2953" s="87"/>
    </row>
    <row r="2954" spans="5:5" x14ac:dyDescent="0.2">
      <c r="E2954" s="87"/>
    </row>
    <row r="2955" spans="5:5" x14ac:dyDescent="0.2">
      <c r="E2955" s="87"/>
    </row>
    <row r="2956" spans="5:5" x14ac:dyDescent="0.2">
      <c r="E2956" s="87"/>
    </row>
    <row r="2957" spans="5:5" x14ac:dyDescent="0.2">
      <c r="E2957" s="87"/>
    </row>
    <row r="2958" spans="5:5" x14ac:dyDescent="0.2">
      <c r="E2958" s="87"/>
    </row>
    <row r="2959" spans="5:5" x14ac:dyDescent="0.2">
      <c r="E2959" s="87"/>
    </row>
    <row r="2960" spans="5:5" x14ac:dyDescent="0.2">
      <c r="E2960" s="87"/>
    </row>
    <row r="2961" spans="5:5" x14ac:dyDescent="0.2">
      <c r="E2961" s="87"/>
    </row>
    <row r="2962" spans="5:5" x14ac:dyDescent="0.2">
      <c r="E2962" s="87"/>
    </row>
    <row r="2963" spans="5:5" x14ac:dyDescent="0.2">
      <c r="E2963" s="87"/>
    </row>
    <row r="2964" spans="5:5" x14ac:dyDescent="0.2">
      <c r="E2964" s="87"/>
    </row>
    <row r="2965" spans="5:5" x14ac:dyDescent="0.2">
      <c r="E2965" s="87"/>
    </row>
    <row r="2966" spans="5:5" x14ac:dyDescent="0.2">
      <c r="E2966" s="87"/>
    </row>
    <row r="2967" spans="5:5" x14ac:dyDescent="0.2">
      <c r="E2967" s="87"/>
    </row>
    <row r="2968" spans="5:5" x14ac:dyDescent="0.2">
      <c r="E2968" s="87"/>
    </row>
    <row r="2969" spans="5:5" x14ac:dyDescent="0.2">
      <c r="E2969" s="87"/>
    </row>
    <row r="2970" spans="5:5" x14ac:dyDescent="0.2">
      <c r="E2970" s="87"/>
    </row>
    <row r="2971" spans="5:5" x14ac:dyDescent="0.2">
      <c r="E2971" s="87"/>
    </row>
    <row r="2972" spans="5:5" x14ac:dyDescent="0.2">
      <c r="E2972" s="87"/>
    </row>
    <row r="2973" spans="5:5" x14ac:dyDescent="0.2">
      <c r="E2973" s="87"/>
    </row>
    <row r="2974" spans="5:5" x14ac:dyDescent="0.2">
      <c r="E2974" s="87"/>
    </row>
    <row r="2975" spans="5:5" x14ac:dyDescent="0.2">
      <c r="E2975" s="87"/>
    </row>
    <row r="2976" spans="5:5" x14ac:dyDescent="0.2">
      <c r="E2976" s="87"/>
    </row>
    <row r="2977" spans="5:5" x14ac:dyDescent="0.2">
      <c r="E2977" s="87"/>
    </row>
    <row r="2978" spans="5:5" x14ac:dyDescent="0.2">
      <c r="E2978" s="87"/>
    </row>
    <row r="2979" spans="5:5" x14ac:dyDescent="0.2">
      <c r="E2979" s="87"/>
    </row>
    <row r="2980" spans="5:5" x14ac:dyDescent="0.2">
      <c r="E2980" s="87"/>
    </row>
    <row r="2981" spans="5:5" x14ac:dyDescent="0.2">
      <c r="E2981" s="87"/>
    </row>
    <row r="2982" spans="5:5" x14ac:dyDescent="0.2">
      <c r="E2982" s="87"/>
    </row>
    <row r="2983" spans="5:5" x14ac:dyDescent="0.2">
      <c r="E2983" s="87"/>
    </row>
    <row r="2984" spans="5:5" x14ac:dyDescent="0.2">
      <c r="E2984" s="87"/>
    </row>
    <row r="2985" spans="5:5" x14ac:dyDescent="0.2">
      <c r="E2985" s="87"/>
    </row>
    <row r="2986" spans="5:5" x14ac:dyDescent="0.2">
      <c r="E2986" s="87"/>
    </row>
    <row r="2987" spans="5:5" x14ac:dyDescent="0.2">
      <c r="E2987" s="87"/>
    </row>
    <row r="2988" spans="5:5" x14ac:dyDescent="0.2">
      <c r="E2988" s="87"/>
    </row>
    <row r="2989" spans="5:5" x14ac:dyDescent="0.2">
      <c r="E2989" s="87"/>
    </row>
    <row r="2990" spans="5:5" x14ac:dyDescent="0.2">
      <c r="E2990" s="87"/>
    </row>
    <row r="2991" spans="5:5" x14ac:dyDescent="0.2">
      <c r="E2991" s="87"/>
    </row>
    <row r="2992" spans="5:5" x14ac:dyDescent="0.2">
      <c r="E2992" s="87"/>
    </row>
    <row r="2993" spans="5:5" x14ac:dyDescent="0.2">
      <c r="E2993" s="87"/>
    </row>
    <row r="2994" spans="5:5" x14ac:dyDescent="0.2">
      <c r="E2994" s="87"/>
    </row>
    <row r="2995" spans="5:5" x14ac:dyDescent="0.2">
      <c r="E2995" s="87"/>
    </row>
    <row r="2996" spans="5:5" x14ac:dyDescent="0.2">
      <c r="E2996" s="87"/>
    </row>
    <row r="2997" spans="5:5" x14ac:dyDescent="0.2">
      <c r="E2997" s="87"/>
    </row>
    <row r="2998" spans="5:5" x14ac:dyDescent="0.2">
      <c r="E2998" s="87"/>
    </row>
    <row r="2999" spans="5:5" x14ac:dyDescent="0.2">
      <c r="E2999" s="87"/>
    </row>
    <row r="3000" spans="5:5" x14ac:dyDescent="0.2">
      <c r="E3000" s="87"/>
    </row>
    <row r="3001" spans="5:5" x14ac:dyDescent="0.2">
      <c r="E3001" s="87"/>
    </row>
    <row r="3002" spans="5:5" x14ac:dyDescent="0.2">
      <c r="E3002" s="87"/>
    </row>
    <row r="3003" spans="5:5" x14ac:dyDescent="0.2">
      <c r="E3003" s="87"/>
    </row>
    <row r="3004" spans="5:5" x14ac:dyDescent="0.2">
      <c r="E3004" s="87"/>
    </row>
    <row r="3005" spans="5:5" x14ac:dyDescent="0.2">
      <c r="E3005" s="87"/>
    </row>
    <row r="3006" spans="5:5" x14ac:dyDescent="0.2">
      <c r="E3006" s="87"/>
    </row>
    <row r="3007" spans="5:5" x14ac:dyDescent="0.2">
      <c r="E3007" s="87"/>
    </row>
    <row r="3008" spans="5:5" x14ac:dyDescent="0.2">
      <c r="E3008" s="87"/>
    </row>
    <row r="3009" spans="5:5" x14ac:dyDescent="0.2">
      <c r="E3009" s="87"/>
    </row>
    <row r="3010" spans="5:5" x14ac:dyDescent="0.2">
      <c r="E3010" s="87"/>
    </row>
    <row r="3011" spans="5:5" x14ac:dyDescent="0.2">
      <c r="E3011" s="87"/>
    </row>
    <row r="3012" spans="5:5" x14ac:dyDescent="0.2">
      <c r="E3012" s="87"/>
    </row>
    <row r="3013" spans="5:5" x14ac:dyDescent="0.2">
      <c r="E3013" s="87"/>
    </row>
    <row r="3014" spans="5:5" x14ac:dyDescent="0.2">
      <c r="E3014" s="87"/>
    </row>
    <row r="3015" spans="5:5" x14ac:dyDescent="0.2">
      <c r="E3015" s="87"/>
    </row>
    <row r="3016" spans="5:5" x14ac:dyDescent="0.2">
      <c r="E3016" s="87"/>
    </row>
    <row r="3017" spans="5:5" x14ac:dyDescent="0.2">
      <c r="E3017" s="87"/>
    </row>
    <row r="3018" spans="5:5" x14ac:dyDescent="0.2">
      <c r="E3018" s="87"/>
    </row>
    <row r="3019" spans="5:5" x14ac:dyDescent="0.2">
      <c r="E3019" s="87"/>
    </row>
    <row r="3020" spans="5:5" x14ac:dyDescent="0.2">
      <c r="E3020" s="87"/>
    </row>
    <row r="3021" spans="5:5" x14ac:dyDescent="0.2">
      <c r="E3021" s="87"/>
    </row>
    <row r="3022" spans="5:5" x14ac:dyDescent="0.2">
      <c r="E3022" s="87"/>
    </row>
    <row r="3023" spans="5:5" x14ac:dyDescent="0.2">
      <c r="E3023" s="87"/>
    </row>
    <row r="3024" spans="5:5" x14ac:dyDescent="0.2">
      <c r="E3024" s="87"/>
    </row>
    <row r="3025" spans="5:5" x14ac:dyDescent="0.2">
      <c r="E3025" s="87"/>
    </row>
    <row r="3026" spans="5:5" x14ac:dyDescent="0.2">
      <c r="E3026" s="87"/>
    </row>
    <row r="3027" spans="5:5" x14ac:dyDescent="0.2">
      <c r="E3027" s="87"/>
    </row>
    <row r="3028" spans="5:5" x14ac:dyDescent="0.2">
      <c r="E3028" s="87"/>
    </row>
    <row r="3029" spans="5:5" x14ac:dyDescent="0.2">
      <c r="E3029" s="87"/>
    </row>
    <row r="3030" spans="5:5" x14ac:dyDescent="0.2">
      <c r="E3030" s="87"/>
    </row>
    <row r="3031" spans="5:5" x14ac:dyDescent="0.2">
      <c r="E3031" s="87"/>
    </row>
    <row r="3032" spans="5:5" x14ac:dyDescent="0.2">
      <c r="E3032" s="87"/>
    </row>
    <row r="3033" spans="5:5" x14ac:dyDescent="0.2">
      <c r="E3033" s="87"/>
    </row>
    <row r="3034" spans="5:5" x14ac:dyDescent="0.2">
      <c r="E3034" s="87"/>
    </row>
    <row r="3035" spans="5:5" x14ac:dyDescent="0.2">
      <c r="E3035" s="87"/>
    </row>
    <row r="3036" spans="5:5" x14ac:dyDescent="0.2">
      <c r="E3036" s="87"/>
    </row>
    <row r="3037" spans="5:5" x14ac:dyDescent="0.2">
      <c r="E3037" s="87"/>
    </row>
    <row r="3038" spans="5:5" x14ac:dyDescent="0.2">
      <c r="E3038" s="87"/>
    </row>
    <row r="3039" spans="5:5" x14ac:dyDescent="0.2">
      <c r="E3039" s="87"/>
    </row>
    <row r="3040" spans="5:5" x14ac:dyDescent="0.2">
      <c r="E3040" s="87"/>
    </row>
    <row r="3041" spans="5:5" x14ac:dyDescent="0.2">
      <c r="E3041" s="87"/>
    </row>
    <row r="3042" spans="5:5" x14ac:dyDescent="0.2">
      <c r="E3042" s="87"/>
    </row>
    <row r="3043" spans="5:5" x14ac:dyDescent="0.2">
      <c r="E3043" s="87"/>
    </row>
    <row r="3044" spans="5:5" x14ac:dyDescent="0.2">
      <c r="E3044" s="87"/>
    </row>
    <row r="3045" spans="5:5" x14ac:dyDescent="0.2">
      <c r="E3045" s="87"/>
    </row>
    <row r="3046" spans="5:5" x14ac:dyDescent="0.2">
      <c r="E3046" s="87"/>
    </row>
    <row r="3047" spans="5:5" x14ac:dyDescent="0.2">
      <c r="E3047" s="87"/>
    </row>
    <row r="3048" spans="5:5" x14ac:dyDescent="0.2">
      <c r="E3048" s="87"/>
    </row>
    <row r="3049" spans="5:5" x14ac:dyDescent="0.2">
      <c r="E3049" s="87"/>
    </row>
    <row r="3050" spans="5:5" x14ac:dyDescent="0.2">
      <c r="E3050" s="87"/>
    </row>
    <row r="3051" spans="5:5" x14ac:dyDescent="0.2">
      <c r="E3051" s="87"/>
    </row>
    <row r="3052" spans="5:5" x14ac:dyDescent="0.2">
      <c r="E3052" s="87"/>
    </row>
    <row r="3053" spans="5:5" x14ac:dyDescent="0.2">
      <c r="E3053" s="87"/>
    </row>
    <row r="3054" spans="5:5" x14ac:dyDescent="0.2">
      <c r="E3054" s="87"/>
    </row>
    <row r="3055" spans="5:5" x14ac:dyDescent="0.2">
      <c r="E3055" s="87"/>
    </row>
    <row r="3056" spans="5:5" x14ac:dyDescent="0.2">
      <c r="E3056" s="87"/>
    </row>
    <row r="3057" spans="5:5" x14ac:dyDescent="0.2">
      <c r="E3057" s="87"/>
    </row>
    <row r="3058" spans="5:5" x14ac:dyDescent="0.2">
      <c r="E3058" s="87"/>
    </row>
    <row r="3059" spans="5:5" x14ac:dyDescent="0.2">
      <c r="E3059" s="87"/>
    </row>
    <row r="3060" spans="5:5" x14ac:dyDescent="0.2">
      <c r="E3060" s="87"/>
    </row>
    <row r="3061" spans="5:5" x14ac:dyDescent="0.2">
      <c r="E3061" s="87"/>
    </row>
    <row r="3062" spans="5:5" x14ac:dyDescent="0.2">
      <c r="E3062" s="87"/>
    </row>
    <row r="3063" spans="5:5" x14ac:dyDescent="0.2">
      <c r="E3063" s="87"/>
    </row>
    <row r="3064" spans="5:5" x14ac:dyDescent="0.2">
      <c r="E3064" s="87"/>
    </row>
    <row r="3065" spans="5:5" x14ac:dyDescent="0.2">
      <c r="E3065" s="87"/>
    </row>
    <row r="3066" spans="5:5" x14ac:dyDescent="0.2">
      <c r="E3066" s="87"/>
    </row>
    <row r="3067" spans="5:5" x14ac:dyDescent="0.2">
      <c r="E3067" s="87"/>
    </row>
    <row r="3068" spans="5:5" x14ac:dyDescent="0.2">
      <c r="E3068" s="87"/>
    </row>
    <row r="3069" spans="5:5" x14ac:dyDescent="0.2">
      <c r="E3069" s="87"/>
    </row>
    <row r="3070" spans="5:5" x14ac:dyDescent="0.2">
      <c r="E3070" s="87"/>
    </row>
    <row r="3071" spans="5:5" x14ac:dyDescent="0.2">
      <c r="E3071" s="87"/>
    </row>
    <row r="3072" spans="5:5" x14ac:dyDescent="0.2">
      <c r="E3072" s="87"/>
    </row>
    <row r="3073" spans="5:5" x14ac:dyDescent="0.2">
      <c r="E3073" s="87"/>
    </row>
    <row r="3074" spans="5:5" x14ac:dyDescent="0.2">
      <c r="E3074" s="87"/>
    </row>
    <row r="3075" spans="5:5" x14ac:dyDescent="0.2">
      <c r="E3075" s="87"/>
    </row>
    <row r="3076" spans="5:5" x14ac:dyDescent="0.2">
      <c r="E3076" s="87"/>
    </row>
    <row r="3077" spans="5:5" x14ac:dyDescent="0.2">
      <c r="E3077" s="87"/>
    </row>
    <row r="3078" spans="5:5" x14ac:dyDescent="0.2">
      <c r="E3078" s="87"/>
    </row>
    <row r="3079" spans="5:5" x14ac:dyDescent="0.2">
      <c r="E3079" s="87"/>
    </row>
    <row r="3080" spans="5:5" x14ac:dyDescent="0.2">
      <c r="E3080" s="87"/>
    </row>
    <row r="3081" spans="5:5" x14ac:dyDescent="0.2">
      <c r="E3081" s="87"/>
    </row>
    <row r="3082" spans="5:5" x14ac:dyDescent="0.2">
      <c r="E3082" s="87"/>
    </row>
    <row r="3083" spans="5:5" x14ac:dyDescent="0.2">
      <c r="E3083" s="87"/>
    </row>
    <row r="3084" spans="5:5" x14ac:dyDescent="0.2">
      <c r="E3084" s="87"/>
    </row>
    <row r="3085" spans="5:5" x14ac:dyDescent="0.2">
      <c r="E3085" s="87"/>
    </row>
    <row r="3086" spans="5:5" x14ac:dyDescent="0.2">
      <c r="E3086" s="87"/>
    </row>
    <row r="3087" spans="5:5" x14ac:dyDescent="0.2">
      <c r="E3087" s="87"/>
    </row>
    <row r="3088" spans="5:5" x14ac:dyDescent="0.2">
      <c r="E3088" s="87"/>
    </row>
    <row r="3089" spans="5:5" x14ac:dyDescent="0.2">
      <c r="E3089" s="87"/>
    </row>
    <row r="3090" spans="5:5" x14ac:dyDescent="0.2">
      <c r="E3090" s="87"/>
    </row>
    <row r="3091" spans="5:5" x14ac:dyDescent="0.2">
      <c r="E3091" s="87"/>
    </row>
    <row r="3092" spans="5:5" x14ac:dyDescent="0.2">
      <c r="E3092" s="87"/>
    </row>
    <row r="3093" spans="5:5" x14ac:dyDescent="0.2">
      <c r="E3093" s="87"/>
    </row>
    <row r="3094" spans="5:5" x14ac:dyDescent="0.2">
      <c r="E3094" s="87"/>
    </row>
    <row r="3095" spans="5:5" x14ac:dyDescent="0.2">
      <c r="E3095" s="87"/>
    </row>
    <row r="3096" spans="5:5" x14ac:dyDescent="0.2">
      <c r="E3096" s="87"/>
    </row>
    <row r="3097" spans="5:5" x14ac:dyDescent="0.2">
      <c r="E3097" s="87"/>
    </row>
    <row r="3098" spans="5:5" x14ac:dyDescent="0.2">
      <c r="E3098" s="87"/>
    </row>
    <row r="3099" spans="5:5" x14ac:dyDescent="0.2">
      <c r="E3099" s="87"/>
    </row>
    <row r="3100" spans="5:5" x14ac:dyDescent="0.2">
      <c r="E3100" s="87"/>
    </row>
    <row r="3101" spans="5:5" x14ac:dyDescent="0.2">
      <c r="E3101" s="87"/>
    </row>
    <row r="3102" spans="5:5" x14ac:dyDescent="0.2">
      <c r="E3102" s="87"/>
    </row>
    <row r="3103" spans="5:5" x14ac:dyDescent="0.2">
      <c r="E3103" s="87"/>
    </row>
    <row r="3104" spans="5:5" x14ac:dyDescent="0.2">
      <c r="E3104" s="87"/>
    </row>
    <row r="3105" spans="5:5" x14ac:dyDescent="0.2">
      <c r="E3105" s="87"/>
    </row>
    <row r="3106" spans="5:5" x14ac:dyDescent="0.2">
      <c r="E3106" s="87"/>
    </row>
    <row r="3107" spans="5:5" x14ac:dyDescent="0.2">
      <c r="E3107" s="87"/>
    </row>
    <row r="3108" spans="5:5" x14ac:dyDescent="0.2">
      <c r="E3108" s="87"/>
    </row>
    <row r="3109" spans="5:5" x14ac:dyDescent="0.2">
      <c r="E3109" s="87"/>
    </row>
    <row r="3110" spans="5:5" x14ac:dyDescent="0.2">
      <c r="E3110" s="87"/>
    </row>
    <row r="3111" spans="5:5" x14ac:dyDescent="0.2">
      <c r="E3111" s="87"/>
    </row>
    <row r="3112" spans="5:5" x14ac:dyDescent="0.2">
      <c r="E3112" s="87"/>
    </row>
    <row r="3113" spans="5:5" x14ac:dyDescent="0.2">
      <c r="E3113" s="87"/>
    </row>
    <row r="3114" spans="5:5" x14ac:dyDescent="0.2">
      <c r="E3114" s="87"/>
    </row>
    <row r="3115" spans="5:5" x14ac:dyDescent="0.2">
      <c r="E3115" s="87"/>
    </row>
    <row r="3116" spans="5:5" x14ac:dyDescent="0.2">
      <c r="E3116" s="87"/>
    </row>
    <row r="3117" spans="5:5" x14ac:dyDescent="0.2">
      <c r="E3117" s="87"/>
    </row>
    <row r="3118" spans="5:5" x14ac:dyDescent="0.2">
      <c r="E3118" s="87"/>
    </row>
    <row r="3119" spans="5:5" x14ac:dyDescent="0.2">
      <c r="E3119" s="87"/>
    </row>
    <row r="3120" spans="5:5" x14ac:dyDescent="0.2">
      <c r="E3120" s="87"/>
    </row>
    <row r="3121" spans="5:5" x14ac:dyDescent="0.2">
      <c r="E3121" s="87"/>
    </row>
    <row r="3122" spans="5:5" x14ac:dyDescent="0.2">
      <c r="E3122" s="87"/>
    </row>
    <row r="3123" spans="5:5" x14ac:dyDescent="0.2">
      <c r="E3123" s="87"/>
    </row>
    <row r="3124" spans="5:5" x14ac:dyDescent="0.2">
      <c r="E3124" s="87"/>
    </row>
    <row r="3125" spans="5:5" x14ac:dyDescent="0.2">
      <c r="E3125" s="87"/>
    </row>
    <row r="3126" spans="5:5" x14ac:dyDescent="0.2">
      <c r="E3126" s="87"/>
    </row>
    <row r="3127" spans="5:5" x14ac:dyDescent="0.2">
      <c r="E3127" s="87"/>
    </row>
    <row r="3128" spans="5:5" x14ac:dyDescent="0.2">
      <c r="E3128" s="87"/>
    </row>
    <row r="3129" spans="5:5" x14ac:dyDescent="0.2">
      <c r="E3129" s="87"/>
    </row>
    <row r="3130" spans="5:5" x14ac:dyDescent="0.2">
      <c r="E3130" s="87"/>
    </row>
    <row r="3131" spans="5:5" x14ac:dyDescent="0.2">
      <c r="E3131" s="87"/>
    </row>
    <row r="3132" spans="5:5" x14ac:dyDescent="0.2">
      <c r="E3132" s="87"/>
    </row>
    <row r="3133" spans="5:5" x14ac:dyDescent="0.2">
      <c r="E3133" s="87"/>
    </row>
    <row r="3134" spans="5:5" x14ac:dyDescent="0.2">
      <c r="E3134" s="87"/>
    </row>
    <row r="3135" spans="5:5" x14ac:dyDescent="0.2">
      <c r="E3135" s="87"/>
    </row>
    <row r="3136" spans="5:5" x14ac:dyDescent="0.2">
      <c r="E3136" s="87"/>
    </row>
    <row r="3137" spans="5:5" x14ac:dyDescent="0.2">
      <c r="E3137" s="87"/>
    </row>
    <row r="3138" spans="5:5" x14ac:dyDescent="0.2">
      <c r="E3138" s="87"/>
    </row>
    <row r="3139" spans="5:5" x14ac:dyDescent="0.2">
      <c r="E3139" s="87"/>
    </row>
    <row r="3140" spans="5:5" x14ac:dyDescent="0.2">
      <c r="E3140" s="87"/>
    </row>
    <row r="3141" spans="5:5" x14ac:dyDescent="0.2">
      <c r="E3141" s="87"/>
    </row>
    <row r="3142" spans="5:5" x14ac:dyDescent="0.2">
      <c r="E3142" s="87"/>
    </row>
    <row r="3143" spans="5:5" x14ac:dyDescent="0.2">
      <c r="E3143" s="87"/>
    </row>
    <row r="3144" spans="5:5" x14ac:dyDescent="0.2">
      <c r="E3144" s="87"/>
    </row>
    <row r="3145" spans="5:5" x14ac:dyDescent="0.2">
      <c r="E3145" s="87"/>
    </row>
    <row r="3146" spans="5:5" x14ac:dyDescent="0.2">
      <c r="E3146" s="87"/>
    </row>
    <row r="3147" spans="5:5" x14ac:dyDescent="0.2">
      <c r="E3147" s="87"/>
    </row>
    <row r="3148" spans="5:5" x14ac:dyDescent="0.2">
      <c r="E3148" s="87"/>
    </row>
    <row r="3149" spans="5:5" x14ac:dyDescent="0.2">
      <c r="E3149" s="87"/>
    </row>
    <row r="3150" spans="5:5" x14ac:dyDescent="0.2">
      <c r="E3150" s="87"/>
    </row>
    <row r="3151" spans="5:5" x14ac:dyDescent="0.2">
      <c r="E3151" s="87"/>
    </row>
    <row r="3152" spans="5:5" x14ac:dyDescent="0.2">
      <c r="E3152" s="87"/>
    </row>
    <row r="3153" spans="5:5" x14ac:dyDescent="0.2">
      <c r="E3153" s="87"/>
    </row>
    <row r="3154" spans="5:5" x14ac:dyDescent="0.2">
      <c r="E3154" s="87"/>
    </row>
    <row r="3155" spans="5:5" x14ac:dyDescent="0.2">
      <c r="E3155" s="87"/>
    </row>
    <row r="3156" spans="5:5" x14ac:dyDescent="0.2">
      <c r="E3156" s="87"/>
    </row>
    <row r="3157" spans="5:5" x14ac:dyDescent="0.2">
      <c r="E3157" s="87"/>
    </row>
    <row r="3158" spans="5:5" x14ac:dyDescent="0.2">
      <c r="E3158" s="87"/>
    </row>
    <row r="3159" spans="5:5" x14ac:dyDescent="0.2">
      <c r="E3159" s="87"/>
    </row>
    <row r="3160" spans="5:5" x14ac:dyDescent="0.2">
      <c r="E3160" s="87"/>
    </row>
    <row r="3161" spans="5:5" x14ac:dyDescent="0.2">
      <c r="E3161" s="87"/>
    </row>
    <row r="3162" spans="5:5" x14ac:dyDescent="0.2">
      <c r="E3162" s="87"/>
    </row>
    <row r="3163" spans="5:5" x14ac:dyDescent="0.2">
      <c r="E3163" s="87"/>
    </row>
    <row r="3164" spans="5:5" x14ac:dyDescent="0.2">
      <c r="E3164" s="87"/>
    </row>
    <row r="3165" spans="5:5" x14ac:dyDescent="0.2">
      <c r="E3165" s="87"/>
    </row>
    <row r="3166" spans="5:5" x14ac:dyDescent="0.2">
      <c r="E3166" s="87"/>
    </row>
    <row r="3167" spans="5:5" x14ac:dyDescent="0.2">
      <c r="E3167" s="87"/>
    </row>
    <row r="3168" spans="5:5" x14ac:dyDescent="0.2">
      <c r="E3168" s="87"/>
    </row>
    <row r="3169" spans="5:5" x14ac:dyDescent="0.2">
      <c r="E3169" s="87"/>
    </row>
    <row r="3170" spans="5:5" x14ac:dyDescent="0.2">
      <c r="E3170" s="87"/>
    </row>
    <row r="3171" spans="5:5" x14ac:dyDescent="0.2">
      <c r="E3171" s="87"/>
    </row>
    <row r="3172" spans="5:5" x14ac:dyDescent="0.2">
      <c r="E3172" s="87"/>
    </row>
    <row r="3173" spans="5:5" x14ac:dyDescent="0.2">
      <c r="E3173" s="87"/>
    </row>
    <row r="3174" spans="5:5" x14ac:dyDescent="0.2">
      <c r="E3174" s="87"/>
    </row>
    <row r="3175" spans="5:5" x14ac:dyDescent="0.2">
      <c r="E3175" s="87"/>
    </row>
    <row r="3176" spans="5:5" x14ac:dyDescent="0.2">
      <c r="E3176" s="87"/>
    </row>
    <row r="3177" spans="5:5" x14ac:dyDescent="0.2">
      <c r="E3177" s="87"/>
    </row>
    <row r="3178" spans="5:5" x14ac:dyDescent="0.2">
      <c r="E3178" s="87"/>
    </row>
    <row r="3179" spans="5:5" x14ac:dyDescent="0.2">
      <c r="E3179" s="87"/>
    </row>
    <row r="3180" spans="5:5" x14ac:dyDescent="0.2">
      <c r="E3180" s="87"/>
    </row>
    <row r="3181" spans="5:5" x14ac:dyDescent="0.2">
      <c r="E3181" s="87"/>
    </row>
    <row r="3182" spans="5:5" x14ac:dyDescent="0.2">
      <c r="E3182" s="87"/>
    </row>
    <row r="3183" spans="5:5" x14ac:dyDescent="0.2">
      <c r="E3183" s="87"/>
    </row>
    <row r="3184" spans="5:5" x14ac:dyDescent="0.2">
      <c r="E3184" s="87"/>
    </row>
    <row r="3185" spans="5:5" x14ac:dyDescent="0.2">
      <c r="E3185" s="87"/>
    </row>
    <row r="3186" spans="5:5" x14ac:dyDescent="0.2">
      <c r="E3186" s="87"/>
    </row>
    <row r="3187" spans="5:5" x14ac:dyDescent="0.2">
      <c r="E3187" s="87"/>
    </row>
    <row r="3188" spans="5:5" x14ac:dyDescent="0.2">
      <c r="E3188" s="87"/>
    </row>
    <row r="3189" spans="5:5" x14ac:dyDescent="0.2">
      <c r="E3189" s="87"/>
    </row>
    <row r="3190" spans="5:5" x14ac:dyDescent="0.2">
      <c r="E3190" s="87"/>
    </row>
    <row r="3191" spans="5:5" x14ac:dyDescent="0.2">
      <c r="E3191" s="87"/>
    </row>
    <row r="3192" spans="5:5" x14ac:dyDescent="0.2">
      <c r="E3192" s="87"/>
    </row>
    <row r="3193" spans="5:5" x14ac:dyDescent="0.2">
      <c r="E3193" s="87"/>
    </row>
    <row r="3194" spans="5:5" x14ac:dyDescent="0.2">
      <c r="E3194" s="87"/>
    </row>
    <row r="3195" spans="5:5" x14ac:dyDescent="0.2">
      <c r="E3195" s="87"/>
    </row>
    <row r="3196" spans="5:5" x14ac:dyDescent="0.2">
      <c r="E3196" s="87"/>
    </row>
    <row r="3197" spans="5:5" x14ac:dyDescent="0.2">
      <c r="E3197" s="87"/>
    </row>
    <row r="3198" spans="5:5" x14ac:dyDescent="0.2">
      <c r="E3198" s="87"/>
    </row>
    <row r="3199" spans="5:5" x14ac:dyDescent="0.2">
      <c r="E3199" s="87"/>
    </row>
    <row r="3200" spans="5:5" x14ac:dyDescent="0.2">
      <c r="E3200" s="87"/>
    </row>
    <row r="3201" spans="5:5" x14ac:dyDescent="0.2">
      <c r="E3201" s="87"/>
    </row>
    <row r="3202" spans="5:5" x14ac:dyDescent="0.2">
      <c r="E3202" s="87"/>
    </row>
    <row r="3203" spans="5:5" x14ac:dyDescent="0.2">
      <c r="E3203" s="87"/>
    </row>
    <row r="3204" spans="5:5" x14ac:dyDescent="0.2">
      <c r="E3204" s="87"/>
    </row>
    <row r="3205" spans="5:5" x14ac:dyDescent="0.2">
      <c r="E3205" s="87"/>
    </row>
    <row r="3206" spans="5:5" x14ac:dyDescent="0.2">
      <c r="E3206" s="87"/>
    </row>
    <row r="3207" spans="5:5" x14ac:dyDescent="0.2">
      <c r="E3207" s="87"/>
    </row>
    <row r="3208" spans="5:5" x14ac:dyDescent="0.2">
      <c r="E3208" s="87"/>
    </row>
    <row r="3209" spans="5:5" x14ac:dyDescent="0.2">
      <c r="E3209" s="87"/>
    </row>
    <row r="3210" spans="5:5" x14ac:dyDescent="0.2">
      <c r="E3210" s="87"/>
    </row>
    <row r="3211" spans="5:5" x14ac:dyDescent="0.2">
      <c r="E3211" s="87"/>
    </row>
    <row r="3212" spans="5:5" x14ac:dyDescent="0.2">
      <c r="E3212" s="87"/>
    </row>
    <row r="3213" spans="5:5" x14ac:dyDescent="0.2">
      <c r="E3213" s="87"/>
    </row>
    <row r="3214" spans="5:5" x14ac:dyDescent="0.2">
      <c r="E3214" s="87"/>
    </row>
    <row r="3215" spans="5:5" x14ac:dyDescent="0.2">
      <c r="E3215" s="87"/>
    </row>
    <row r="3216" spans="5:5" x14ac:dyDescent="0.2">
      <c r="E3216" s="87"/>
    </row>
    <row r="3217" spans="5:5" x14ac:dyDescent="0.2">
      <c r="E3217" s="87"/>
    </row>
    <row r="3218" spans="5:5" x14ac:dyDescent="0.2">
      <c r="E3218" s="87"/>
    </row>
    <row r="3219" spans="5:5" x14ac:dyDescent="0.2">
      <c r="E3219" s="87"/>
    </row>
    <row r="3220" spans="5:5" x14ac:dyDescent="0.2">
      <c r="E3220" s="87"/>
    </row>
    <row r="3221" spans="5:5" x14ac:dyDescent="0.2">
      <c r="E3221" s="87"/>
    </row>
    <row r="3222" spans="5:5" x14ac:dyDescent="0.2">
      <c r="E3222" s="87"/>
    </row>
    <row r="3223" spans="5:5" x14ac:dyDescent="0.2">
      <c r="E3223" s="87"/>
    </row>
    <row r="3224" spans="5:5" x14ac:dyDescent="0.2">
      <c r="E3224" s="87"/>
    </row>
    <row r="3225" spans="5:5" x14ac:dyDescent="0.2">
      <c r="E3225" s="87"/>
    </row>
    <row r="3226" spans="5:5" x14ac:dyDescent="0.2">
      <c r="E3226" s="87"/>
    </row>
    <row r="3227" spans="5:5" x14ac:dyDescent="0.2">
      <c r="E3227" s="87"/>
    </row>
    <row r="3228" spans="5:5" x14ac:dyDescent="0.2">
      <c r="E3228" s="87"/>
    </row>
    <row r="3229" spans="5:5" x14ac:dyDescent="0.2">
      <c r="E3229" s="87"/>
    </row>
    <row r="3230" spans="5:5" x14ac:dyDescent="0.2">
      <c r="E3230" s="87"/>
    </row>
    <row r="3231" spans="5:5" x14ac:dyDescent="0.2">
      <c r="E3231" s="87"/>
    </row>
    <row r="3232" spans="5:5" x14ac:dyDescent="0.2">
      <c r="E3232" s="87"/>
    </row>
    <row r="3233" spans="5:5" x14ac:dyDescent="0.2">
      <c r="E3233" s="87"/>
    </row>
    <row r="3234" spans="5:5" x14ac:dyDescent="0.2">
      <c r="E3234" s="87"/>
    </row>
    <row r="3235" spans="5:5" x14ac:dyDescent="0.2">
      <c r="E3235" s="87"/>
    </row>
    <row r="3236" spans="5:5" x14ac:dyDescent="0.2">
      <c r="E3236" s="87"/>
    </row>
    <row r="3237" spans="5:5" x14ac:dyDescent="0.2">
      <c r="E3237" s="87"/>
    </row>
    <row r="3238" spans="5:5" x14ac:dyDescent="0.2">
      <c r="E3238" s="87"/>
    </row>
    <row r="3239" spans="5:5" x14ac:dyDescent="0.2">
      <c r="E3239" s="87"/>
    </row>
    <row r="3240" spans="5:5" x14ac:dyDescent="0.2">
      <c r="E3240" s="87"/>
    </row>
    <row r="3241" spans="5:5" x14ac:dyDescent="0.2">
      <c r="E3241" s="87"/>
    </row>
    <row r="3242" spans="5:5" x14ac:dyDescent="0.2">
      <c r="E3242" s="87"/>
    </row>
    <row r="3243" spans="5:5" x14ac:dyDescent="0.2">
      <c r="E3243" s="87"/>
    </row>
    <row r="3244" spans="5:5" x14ac:dyDescent="0.2">
      <c r="E3244" s="87"/>
    </row>
    <row r="3245" spans="5:5" x14ac:dyDescent="0.2">
      <c r="E3245" s="87"/>
    </row>
    <row r="3246" spans="5:5" x14ac:dyDescent="0.2">
      <c r="E3246" s="87"/>
    </row>
    <row r="3247" spans="5:5" x14ac:dyDescent="0.2">
      <c r="E3247" s="87"/>
    </row>
    <row r="3248" spans="5:5" x14ac:dyDescent="0.2">
      <c r="E3248" s="87"/>
    </row>
    <row r="3249" spans="5:5" x14ac:dyDescent="0.2">
      <c r="E3249" s="87"/>
    </row>
    <row r="3250" spans="5:5" x14ac:dyDescent="0.2">
      <c r="E3250" s="87"/>
    </row>
    <row r="3251" spans="5:5" x14ac:dyDescent="0.2">
      <c r="E3251" s="87"/>
    </row>
    <row r="3252" spans="5:5" x14ac:dyDescent="0.2">
      <c r="E3252" s="87"/>
    </row>
    <row r="3253" spans="5:5" x14ac:dyDescent="0.2">
      <c r="E3253" s="87"/>
    </row>
    <row r="3254" spans="5:5" x14ac:dyDescent="0.2">
      <c r="E3254" s="87"/>
    </row>
    <row r="3255" spans="5:5" x14ac:dyDescent="0.2">
      <c r="E3255" s="87"/>
    </row>
    <row r="3256" spans="5:5" x14ac:dyDescent="0.2">
      <c r="E3256" s="87"/>
    </row>
    <row r="3257" spans="5:5" x14ac:dyDescent="0.2">
      <c r="E3257" s="87"/>
    </row>
    <row r="3258" spans="5:5" x14ac:dyDescent="0.2">
      <c r="E3258" s="87"/>
    </row>
    <row r="3259" spans="5:5" x14ac:dyDescent="0.2">
      <c r="E3259" s="87"/>
    </row>
    <row r="3260" spans="5:5" x14ac:dyDescent="0.2">
      <c r="E3260" s="87"/>
    </row>
    <row r="3261" spans="5:5" x14ac:dyDescent="0.2">
      <c r="E3261" s="87"/>
    </row>
    <row r="3262" spans="5:5" x14ac:dyDescent="0.2">
      <c r="E3262" s="87"/>
    </row>
    <row r="3263" spans="5:5" x14ac:dyDescent="0.2">
      <c r="E3263" s="87"/>
    </row>
    <row r="3264" spans="5:5" x14ac:dyDescent="0.2">
      <c r="E3264" s="87"/>
    </row>
    <row r="3265" spans="5:5" x14ac:dyDescent="0.2">
      <c r="E3265" s="87"/>
    </row>
    <row r="3266" spans="5:5" x14ac:dyDescent="0.2">
      <c r="E3266" s="87"/>
    </row>
    <row r="3267" spans="5:5" x14ac:dyDescent="0.2">
      <c r="E3267" s="87"/>
    </row>
    <row r="3268" spans="5:5" x14ac:dyDescent="0.2">
      <c r="E3268" s="87"/>
    </row>
    <row r="3269" spans="5:5" x14ac:dyDescent="0.2">
      <c r="E3269" s="87"/>
    </row>
    <row r="3270" spans="5:5" x14ac:dyDescent="0.2">
      <c r="E3270" s="87"/>
    </row>
    <row r="3271" spans="5:5" x14ac:dyDescent="0.2">
      <c r="E3271" s="87"/>
    </row>
    <row r="3272" spans="5:5" x14ac:dyDescent="0.2">
      <c r="E3272" s="87"/>
    </row>
    <row r="3273" spans="5:5" x14ac:dyDescent="0.2">
      <c r="E3273" s="87"/>
    </row>
    <row r="3274" spans="5:5" x14ac:dyDescent="0.2">
      <c r="E3274" s="87"/>
    </row>
    <row r="3275" spans="5:5" x14ac:dyDescent="0.2">
      <c r="E3275" s="87"/>
    </row>
    <row r="3276" spans="5:5" x14ac:dyDescent="0.2">
      <c r="E3276" s="87"/>
    </row>
    <row r="3277" spans="5:5" x14ac:dyDescent="0.2">
      <c r="E3277" s="87"/>
    </row>
    <row r="3278" spans="5:5" x14ac:dyDescent="0.2">
      <c r="E3278" s="87"/>
    </row>
    <row r="3279" spans="5:5" x14ac:dyDescent="0.2">
      <c r="E3279" s="87"/>
    </row>
    <row r="3280" spans="5:5" x14ac:dyDescent="0.2">
      <c r="E3280" s="87"/>
    </row>
    <row r="3281" spans="5:5" x14ac:dyDescent="0.2">
      <c r="E3281" s="87"/>
    </row>
    <row r="3282" spans="5:5" x14ac:dyDescent="0.2">
      <c r="E3282" s="87"/>
    </row>
    <row r="3283" spans="5:5" x14ac:dyDescent="0.2">
      <c r="E3283" s="87"/>
    </row>
    <row r="3284" spans="5:5" x14ac:dyDescent="0.2">
      <c r="E3284" s="87"/>
    </row>
    <row r="3285" spans="5:5" x14ac:dyDescent="0.2">
      <c r="E3285" s="87"/>
    </row>
    <row r="3286" spans="5:5" x14ac:dyDescent="0.2">
      <c r="E3286" s="87"/>
    </row>
    <row r="3287" spans="5:5" x14ac:dyDescent="0.2">
      <c r="E3287" s="87"/>
    </row>
    <row r="3288" spans="5:5" x14ac:dyDescent="0.2">
      <c r="E3288" s="87"/>
    </row>
    <row r="3289" spans="5:5" x14ac:dyDescent="0.2">
      <c r="E3289" s="87"/>
    </row>
    <row r="3290" spans="5:5" x14ac:dyDescent="0.2">
      <c r="E3290" s="87"/>
    </row>
    <row r="3291" spans="5:5" x14ac:dyDescent="0.2">
      <c r="E3291" s="87"/>
    </row>
    <row r="3292" spans="5:5" x14ac:dyDescent="0.2">
      <c r="E3292" s="87"/>
    </row>
    <row r="3293" spans="5:5" x14ac:dyDescent="0.2">
      <c r="E3293" s="87"/>
    </row>
    <row r="3294" spans="5:5" x14ac:dyDescent="0.2">
      <c r="E3294" s="87"/>
    </row>
    <row r="3295" spans="5:5" x14ac:dyDescent="0.2">
      <c r="E3295" s="87"/>
    </row>
    <row r="3296" spans="5:5" x14ac:dyDescent="0.2">
      <c r="E3296" s="87"/>
    </row>
    <row r="3297" spans="5:5" x14ac:dyDescent="0.2">
      <c r="E3297" s="87"/>
    </row>
    <row r="3298" spans="5:5" x14ac:dyDescent="0.2">
      <c r="E3298" s="87"/>
    </row>
    <row r="3299" spans="5:5" x14ac:dyDescent="0.2">
      <c r="E3299" s="87"/>
    </row>
    <row r="3300" spans="5:5" x14ac:dyDescent="0.2">
      <c r="E3300" s="87"/>
    </row>
    <row r="3301" spans="5:5" x14ac:dyDescent="0.2">
      <c r="E3301" s="87"/>
    </row>
    <row r="3302" spans="5:5" x14ac:dyDescent="0.2">
      <c r="E3302" s="87"/>
    </row>
    <row r="3303" spans="5:5" x14ac:dyDescent="0.2">
      <c r="E3303" s="87"/>
    </row>
    <row r="3304" spans="5:5" x14ac:dyDescent="0.2">
      <c r="E3304" s="87"/>
    </row>
    <row r="3305" spans="5:5" x14ac:dyDescent="0.2">
      <c r="E3305" s="87"/>
    </row>
    <row r="3306" spans="5:5" x14ac:dyDescent="0.2">
      <c r="E3306" s="87"/>
    </row>
    <row r="3307" spans="5:5" x14ac:dyDescent="0.2">
      <c r="E3307" s="87"/>
    </row>
    <row r="3308" spans="5:5" x14ac:dyDescent="0.2">
      <c r="E3308" s="87"/>
    </row>
    <row r="3309" spans="5:5" x14ac:dyDescent="0.2">
      <c r="E3309" s="87"/>
    </row>
    <row r="3310" spans="5:5" x14ac:dyDescent="0.2">
      <c r="E3310" s="87"/>
    </row>
    <row r="3311" spans="5:5" x14ac:dyDescent="0.2">
      <c r="E3311" s="87"/>
    </row>
    <row r="3312" spans="5:5" x14ac:dyDescent="0.2">
      <c r="E3312" s="87"/>
    </row>
    <row r="3313" spans="5:5" x14ac:dyDescent="0.2">
      <c r="E3313" s="87"/>
    </row>
    <row r="3314" spans="5:5" x14ac:dyDescent="0.2">
      <c r="E3314" s="87"/>
    </row>
    <row r="3315" spans="5:5" x14ac:dyDescent="0.2">
      <c r="E3315" s="87"/>
    </row>
    <row r="3316" spans="5:5" x14ac:dyDescent="0.2">
      <c r="E3316" s="87"/>
    </row>
    <row r="3317" spans="5:5" x14ac:dyDescent="0.2">
      <c r="E3317" s="87"/>
    </row>
    <row r="3318" spans="5:5" x14ac:dyDescent="0.2">
      <c r="E3318" s="87"/>
    </row>
    <row r="3319" spans="5:5" x14ac:dyDescent="0.2">
      <c r="E3319" s="87"/>
    </row>
    <row r="3320" spans="5:5" x14ac:dyDescent="0.2">
      <c r="E3320" s="87"/>
    </row>
    <row r="3321" spans="5:5" x14ac:dyDescent="0.2">
      <c r="E3321" s="87"/>
    </row>
    <row r="3322" spans="5:5" x14ac:dyDescent="0.2">
      <c r="E3322" s="87"/>
    </row>
    <row r="3323" spans="5:5" x14ac:dyDescent="0.2">
      <c r="E3323" s="87"/>
    </row>
    <row r="3324" spans="5:5" x14ac:dyDescent="0.2">
      <c r="E3324" s="87"/>
    </row>
    <row r="3325" spans="5:5" x14ac:dyDescent="0.2">
      <c r="E3325" s="87"/>
    </row>
    <row r="3326" spans="5:5" x14ac:dyDescent="0.2">
      <c r="E3326" s="87"/>
    </row>
    <row r="3327" spans="5:5" x14ac:dyDescent="0.2">
      <c r="E3327" s="87"/>
    </row>
    <row r="3328" spans="5:5" x14ac:dyDescent="0.2">
      <c r="E3328" s="87"/>
    </row>
    <row r="3329" spans="5:5" x14ac:dyDescent="0.2">
      <c r="E3329" s="87"/>
    </row>
    <row r="3330" spans="5:5" x14ac:dyDescent="0.2">
      <c r="E3330" s="87"/>
    </row>
    <row r="3331" spans="5:5" x14ac:dyDescent="0.2">
      <c r="E3331" s="87"/>
    </row>
    <row r="3332" spans="5:5" x14ac:dyDescent="0.2">
      <c r="E3332" s="87"/>
    </row>
    <row r="3333" spans="5:5" x14ac:dyDescent="0.2">
      <c r="E3333" s="87"/>
    </row>
    <row r="3334" spans="5:5" x14ac:dyDescent="0.2">
      <c r="E3334" s="87"/>
    </row>
    <row r="3335" spans="5:5" x14ac:dyDescent="0.2">
      <c r="E3335" s="87"/>
    </row>
    <row r="3336" spans="5:5" x14ac:dyDescent="0.2">
      <c r="E3336" s="87"/>
    </row>
    <row r="3337" spans="5:5" x14ac:dyDescent="0.2">
      <c r="E3337" s="87"/>
    </row>
    <row r="3338" spans="5:5" x14ac:dyDescent="0.2">
      <c r="E3338" s="87"/>
    </row>
    <row r="3339" spans="5:5" x14ac:dyDescent="0.2">
      <c r="E3339" s="87"/>
    </row>
    <row r="3340" spans="5:5" x14ac:dyDescent="0.2">
      <c r="E3340" s="87"/>
    </row>
    <row r="3341" spans="5:5" x14ac:dyDescent="0.2">
      <c r="E3341" s="87"/>
    </row>
    <row r="3342" spans="5:5" x14ac:dyDescent="0.2">
      <c r="E3342" s="87"/>
    </row>
    <row r="3343" spans="5:5" x14ac:dyDescent="0.2">
      <c r="E3343" s="87"/>
    </row>
    <row r="3344" spans="5:5" x14ac:dyDescent="0.2">
      <c r="E3344" s="87"/>
    </row>
    <row r="3345" spans="5:5" x14ac:dyDescent="0.2">
      <c r="E3345" s="87"/>
    </row>
    <row r="3346" spans="5:5" x14ac:dyDescent="0.2">
      <c r="E3346" s="87"/>
    </row>
    <row r="3347" spans="5:5" x14ac:dyDescent="0.2">
      <c r="E3347" s="87"/>
    </row>
    <row r="3348" spans="5:5" x14ac:dyDescent="0.2">
      <c r="E3348" s="87"/>
    </row>
    <row r="3349" spans="5:5" x14ac:dyDescent="0.2">
      <c r="E3349" s="87"/>
    </row>
    <row r="3350" spans="5:5" x14ac:dyDescent="0.2">
      <c r="E3350" s="87"/>
    </row>
    <row r="3351" spans="5:5" x14ac:dyDescent="0.2">
      <c r="E3351" s="87"/>
    </row>
    <row r="3352" spans="5:5" x14ac:dyDescent="0.2">
      <c r="E3352" s="87"/>
    </row>
    <row r="3353" spans="5:5" x14ac:dyDescent="0.2">
      <c r="E3353" s="87"/>
    </row>
    <row r="3354" spans="5:5" x14ac:dyDescent="0.2">
      <c r="E3354" s="87"/>
    </row>
    <row r="3355" spans="5:5" x14ac:dyDescent="0.2">
      <c r="E3355" s="87"/>
    </row>
    <row r="3356" spans="5:5" x14ac:dyDescent="0.2">
      <c r="E3356" s="87"/>
    </row>
    <row r="3357" spans="5:5" x14ac:dyDescent="0.2">
      <c r="E3357" s="87"/>
    </row>
    <row r="3358" spans="5:5" x14ac:dyDescent="0.2">
      <c r="E3358" s="87"/>
    </row>
    <row r="3359" spans="5:5" x14ac:dyDescent="0.2">
      <c r="E3359" s="87"/>
    </row>
    <row r="3360" spans="5:5" x14ac:dyDescent="0.2">
      <c r="E3360" s="87"/>
    </row>
    <row r="3361" spans="5:5" x14ac:dyDescent="0.2">
      <c r="E3361" s="87"/>
    </row>
    <row r="3362" spans="5:5" x14ac:dyDescent="0.2">
      <c r="E3362" s="87"/>
    </row>
    <row r="3363" spans="5:5" x14ac:dyDescent="0.2">
      <c r="E3363" s="87"/>
    </row>
    <row r="3364" spans="5:5" x14ac:dyDescent="0.2">
      <c r="E3364" s="87"/>
    </row>
    <row r="3365" spans="5:5" x14ac:dyDescent="0.2">
      <c r="E3365" s="87"/>
    </row>
    <row r="3366" spans="5:5" x14ac:dyDescent="0.2">
      <c r="E3366" s="87"/>
    </row>
    <row r="3367" spans="5:5" x14ac:dyDescent="0.2">
      <c r="E3367" s="87"/>
    </row>
    <row r="3368" spans="5:5" x14ac:dyDescent="0.2">
      <c r="E3368" s="87"/>
    </row>
    <row r="3369" spans="5:5" x14ac:dyDescent="0.2">
      <c r="E3369" s="87"/>
    </row>
    <row r="3370" spans="5:5" x14ac:dyDescent="0.2">
      <c r="E3370" s="87"/>
    </row>
    <row r="3371" spans="5:5" x14ac:dyDescent="0.2">
      <c r="E3371" s="87"/>
    </row>
    <row r="3372" spans="5:5" x14ac:dyDescent="0.2">
      <c r="E3372" s="87"/>
    </row>
    <row r="3373" spans="5:5" x14ac:dyDescent="0.2">
      <c r="E3373" s="87"/>
    </row>
    <row r="3374" spans="5:5" x14ac:dyDescent="0.2">
      <c r="E3374" s="87"/>
    </row>
    <row r="3375" spans="5:5" x14ac:dyDescent="0.2">
      <c r="E3375" s="87"/>
    </row>
    <row r="3376" spans="5:5" x14ac:dyDescent="0.2">
      <c r="E3376" s="87"/>
    </row>
    <row r="3377" spans="5:5" x14ac:dyDescent="0.2">
      <c r="E3377" s="87"/>
    </row>
    <row r="3378" spans="5:5" x14ac:dyDescent="0.2">
      <c r="E3378" s="87"/>
    </row>
    <row r="3379" spans="5:5" x14ac:dyDescent="0.2">
      <c r="E3379" s="87"/>
    </row>
    <row r="3380" spans="5:5" x14ac:dyDescent="0.2">
      <c r="E3380" s="87"/>
    </row>
    <row r="3381" spans="5:5" x14ac:dyDescent="0.2">
      <c r="E3381" s="87"/>
    </row>
    <row r="3382" spans="5:5" x14ac:dyDescent="0.2">
      <c r="E3382" s="87"/>
    </row>
    <row r="3383" spans="5:5" x14ac:dyDescent="0.2">
      <c r="E3383" s="87"/>
    </row>
    <row r="3384" spans="5:5" x14ac:dyDescent="0.2">
      <c r="E3384" s="87"/>
    </row>
    <row r="3385" spans="5:5" x14ac:dyDescent="0.2">
      <c r="E3385" s="87"/>
    </row>
    <row r="3386" spans="5:5" x14ac:dyDescent="0.2">
      <c r="E3386" s="87"/>
    </row>
    <row r="3387" spans="5:5" x14ac:dyDescent="0.2">
      <c r="E3387" s="87"/>
    </row>
    <row r="3388" spans="5:5" x14ac:dyDescent="0.2">
      <c r="E3388" s="87"/>
    </row>
    <row r="3389" spans="5:5" x14ac:dyDescent="0.2">
      <c r="E3389" s="87"/>
    </row>
    <row r="3390" spans="5:5" x14ac:dyDescent="0.2">
      <c r="E3390" s="87"/>
    </row>
    <row r="3391" spans="5:5" x14ac:dyDescent="0.2">
      <c r="E3391" s="87"/>
    </row>
    <row r="3392" spans="5:5" x14ac:dyDescent="0.2">
      <c r="E3392" s="87"/>
    </row>
    <row r="3393" spans="5:5" x14ac:dyDescent="0.2">
      <c r="E3393" s="87"/>
    </row>
    <row r="3394" spans="5:5" x14ac:dyDescent="0.2">
      <c r="E3394" s="87"/>
    </row>
    <row r="3395" spans="5:5" x14ac:dyDescent="0.2">
      <c r="E3395" s="87"/>
    </row>
    <row r="3396" spans="5:5" x14ac:dyDescent="0.2">
      <c r="E3396" s="87"/>
    </row>
    <row r="3397" spans="5:5" x14ac:dyDescent="0.2">
      <c r="E3397" s="87"/>
    </row>
    <row r="3398" spans="5:5" x14ac:dyDescent="0.2">
      <c r="E3398" s="87"/>
    </row>
    <row r="3399" spans="5:5" x14ac:dyDescent="0.2">
      <c r="E3399" s="87"/>
    </row>
    <row r="3400" spans="5:5" x14ac:dyDescent="0.2">
      <c r="E3400" s="87"/>
    </row>
    <row r="3401" spans="5:5" x14ac:dyDescent="0.2">
      <c r="E3401" s="87"/>
    </row>
    <row r="3402" spans="5:5" x14ac:dyDescent="0.2">
      <c r="E3402" s="87"/>
    </row>
    <row r="3403" spans="5:5" x14ac:dyDescent="0.2">
      <c r="E3403" s="87"/>
    </row>
    <row r="3404" spans="5:5" x14ac:dyDescent="0.2">
      <c r="E3404" s="87"/>
    </row>
    <row r="3405" spans="5:5" x14ac:dyDescent="0.2">
      <c r="E3405" s="87"/>
    </row>
    <row r="3406" spans="5:5" x14ac:dyDescent="0.2">
      <c r="E3406" s="87"/>
    </row>
    <row r="3407" spans="5:5" x14ac:dyDescent="0.2">
      <c r="E3407" s="87"/>
    </row>
    <row r="3408" spans="5:5" x14ac:dyDescent="0.2">
      <c r="E3408" s="87"/>
    </row>
    <row r="3409" spans="5:5" x14ac:dyDescent="0.2">
      <c r="E3409" s="87"/>
    </row>
    <row r="3410" spans="5:5" x14ac:dyDescent="0.2">
      <c r="E3410" s="87"/>
    </row>
    <row r="3411" spans="5:5" x14ac:dyDescent="0.2">
      <c r="E3411" s="87"/>
    </row>
    <row r="3412" spans="5:5" x14ac:dyDescent="0.2">
      <c r="E3412" s="87"/>
    </row>
    <row r="3413" spans="5:5" x14ac:dyDescent="0.2">
      <c r="E3413" s="87"/>
    </row>
    <row r="3414" spans="5:5" x14ac:dyDescent="0.2">
      <c r="E3414" s="87"/>
    </row>
    <row r="3415" spans="5:5" x14ac:dyDescent="0.2">
      <c r="E3415" s="87"/>
    </row>
    <row r="3416" spans="5:5" x14ac:dyDescent="0.2">
      <c r="E3416" s="87"/>
    </row>
    <row r="3417" spans="5:5" x14ac:dyDescent="0.2">
      <c r="E3417" s="87"/>
    </row>
    <row r="3418" spans="5:5" x14ac:dyDescent="0.2">
      <c r="E3418" s="87"/>
    </row>
    <row r="3419" spans="5:5" x14ac:dyDescent="0.2">
      <c r="E3419" s="87"/>
    </row>
    <row r="3420" spans="5:5" x14ac:dyDescent="0.2">
      <c r="E3420" s="87"/>
    </row>
    <row r="3421" spans="5:5" x14ac:dyDescent="0.2">
      <c r="E3421" s="87"/>
    </row>
    <row r="3422" spans="5:5" x14ac:dyDescent="0.2">
      <c r="E3422" s="87"/>
    </row>
    <row r="3423" spans="5:5" x14ac:dyDescent="0.2">
      <c r="E3423" s="87"/>
    </row>
    <row r="3424" spans="5:5" x14ac:dyDescent="0.2">
      <c r="E3424" s="87"/>
    </row>
    <row r="3425" spans="5:5" x14ac:dyDescent="0.2">
      <c r="E3425" s="87"/>
    </row>
    <row r="3426" spans="5:5" x14ac:dyDescent="0.2">
      <c r="E3426" s="87"/>
    </row>
    <row r="3427" spans="5:5" x14ac:dyDescent="0.2">
      <c r="E3427" s="87"/>
    </row>
    <row r="3428" spans="5:5" x14ac:dyDescent="0.2">
      <c r="E3428" s="87"/>
    </row>
    <row r="3429" spans="5:5" x14ac:dyDescent="0.2">
      <c r="E3429" s="87"/>
    </row>
    <row r="3430" spans="5:5" x14ac:dyDescent="0.2">
      <c r="E3430" s="87"/>
    </row>
    <row r="3431" spans="5:5" x14ac:dyDescent="0.2">
      <c r="E3431" s="87"/>
    </row>
    <row r="3432" spans="5:5" x14ac:dyDescent="0.2">
      <c r="E3432" s="87"/>
    </row>
    <row r="3433" spans="5:5" x14ac:dyDescent="0.2">
      <c r="E3433" s="87"/>
    </row>
    <row r="3434" spans="5:5" x14ac:dyDescent="0.2">
      <c r="E3434" s="87"/>
    </row>
    <row r="3435" spans="5:5" x14ac:dyDescent="0.2">
      <c r="E3435" s="87"/>
    </row>
    <row r="3436" spans="5:5" x14ac:dyDescent="0.2">
      <c r="E3436" s="87"/>
    </row>
    <row r="3437" spans="5:5" x14ac:dyDescent="0.2">
      <c r="E3437" s="87"/>
    </row>
    <row r="3438" spans="5:5" x14ac:dyDescent="0.2">
      <c r="E3438" s="87"/>
    </row>
    <row r="3439" spans="5:5" x14ac:dyDescent="0.2">
      <c r="E3439" s="87"/>
    </row>
    <row r="3440" spans="5:5" x14ac:dyDescent="0.2">
      <c r="E3440" s="87"/>
    </row>
    <row r="3441" spans="5:5" x14ac:dyDescent="0.2">
      <c r="E3441" s="87"/>
    </row>
    <row r="3442" spans="5:5" x14ac:dyDescent="0.2">
      <c r="E3442" s="87"/>
    </row>
    <row r="3443" spans="5:5" x14ac:dyDescent="0.2">
      <c r="E3443" s="87"/>
    </row>
    <row r="3444" spans="5:5" x14ac:dyDescent="0.2">
      <c r="E3444" s="87"/>
    </row>
    <row r="3445" spans="5:5" x14ac:dyDescent="0.2">
      <c r="E3445" s="87"/>
    </row>
    <row r="3446" spans="5:5" x14ac:dyDescent="0.2">
      <c r="E3446" s="87"/>
    </row>
    <row r="3447" spans="5:5" x14ac:dyDescent="0.2">
      <c r="E3447" s="87"/>
    </row>
    <row r="3448" spans="5:5" x14ac:dyDescent="0.2">
      <c r="E3448" s="87"/>
    </row>
    <row r="3449" spans="5:5" x14ac:dyDescent="0.2">
      <c r="E3449" s="87"/>
    </row>
    <row r="3450" spans="5:5" x14ac:dyDescent="0.2">
      <c r="E3450" s="87"/>
    </row>
    <row r="3451" spans="5:5" x14ac:dyDescent="0.2">
      <c r="E3451" s="87"/>
    </row>
    <row r="3452" spans="5:5" x14ac:dyDescent="0.2">
      <c r="E3452" s="87"/>
    </row>
    <row r="3453" spans="5:5" x14ac:dyDescent="0.2">
      <c r="E3453" s="87"/>
    </row>
    <row r="3454" spans="5:5" x14ac:dyDescent="0.2">
      <c r="E3454" s="87"/>
    </row>
    <row r="3455" spans="5:5" x14ac:dyDescent="0.2">
      <c r="E3455" s="87"/>
    </row>
    <row r="3456" spans="5:5" x14ac:dyDescent="0.2">
      <c r="E3456" s="87"/>
    </row>
    <row r="3457" spans="5:5" x14ac:dyDescent="0.2">
      <c r="E3457" s="87"/>
    </row>
    <row r="3458" spans="5:5" x14ac:dyDescent="0.2">
      <c r="E3458" s="87"/>
    </row>
    <row r="3459" spans="5:5" x14ac:dyDescent="0.2">
      <c r="E3459" s="87"/>
    </row>
    <row r="3460" spans="5:5" x14ac:dyDescent="0.2">
      <c r="E3460" s="87"/>
    </row>
    <row r="3461" spans="5:5" x14ac:dyDescent="0.2">
      <c r="E3461" s="87"/>
    </row>
    <row r="3462" spans="5:5" x14ac:dyDescent="0.2">
      <c r="E3462" s="87"/>
    </row>
    <row r="3463" spans="5:5" x14ac:dyDescent="0.2">
      <c r="E3463" s="87"/>
    </row>
    <row r="3464" spans="5:5" x14ac:dyDescent="0.2">
      <c r="E3464" s="87"/>
    </row>
    <row r="3465" spans="5:5" x14ac:dyDescent="0.2">
      <c r="E3465" s="87"/>
    </row>
    <row r="3466" spans="5:5" x14ac:dyDescent="0.2">
      <c r="E3466" s="87"/>
    </row>
    <row r="3467" spans="5:5" x14ac:dyDescent="0.2">
      <c r="E3467" s="87"/>
    </row>
    <row r="3468" spans="5:5" x14ac:dyDescent="0.2">
      <c r="E3468" s="87"/>
    </row>
    <row r="3469" spans="5:5" x14ac:dyDescent="0.2">
      <c r="E3469" s="87"/>
    </row>
    <row r="3470" spans="5:5" x14ac:dyDescent="0.2">
      <c r="E3470" s="87"/>
    </row>
    <row r="3471" spans="5:5" x14ac:dyDescent="0.2">
      <c r="E3471" s="87"/>
    </row>
    <row r="3472" spans="5:5" x14ac:dyDescent="0.2">
      <c r="E3472" s="87"/>
    </row>
    <row r="3473" spans="5:5" x14ac:dyDescent="0.2">
      <c r="E3473" s="87"/>
    </row>
    <row r="3474" spans="5:5" x14ac:dyDescent="0.2">
      <c r="E3474" s="87"/>
    </row>
    <row r="3475" spans="5:5" x14ac:dyDescent="0.2">
      <c r="E3475" s="87"/>
    </row>
    <row r="3476" spans="5:5" x14ac:dyDescent="0.2">
      <c r="E3476" s="87"/>
    </row>
    <row r="3477" spans="5:5" x14ac:dyDescent="0.2">
      <c r="E3477" s="87"/>
    </row>
    <row r="3478" spans="5:5" x14ac:dyDescent="0.2">
      <c r="E3478" s="87"/>
    </row>
    <row r="3479" spans="5:5" x14ac:dyDescent="0.2">
      <c r="E3479" s="87"/>
    </row>
    <row r="3480" spans="5:5" x14ac:dyDescent="0.2">
      <c r="E3480" s="87"/>
    </row>
    <row r="3481" spans="5:5" x14ac:dyDescent="0.2">
      <c r="E3481" s="87"/>
    </row>
    <row r="3482" spans="5:5" x14ac:dyDescent="0.2">
      <c r="E3482" s="87"/>
    </row>
    <row r="3483" spans="5:5" x14ac:dyDescent="0.2">
      <c r="E3483" s="87"/>
    </row>
    <row r="3484" spans="5:5" x14ac:dyDescent="0.2">
      <c r="E3484" s="87"/>
    </row>
    <row r="3485" spans="5:5" x14ac:dyDescent="0.2">
      <c r="E3485" s="87"/>
    </row>
    <row r="3486" spans="5:5" x14ac:dyDescent="0.2">
      <c r="E3486" s="87"/>
    </row>
    <row r="3487" spans="5:5" x14ac:dyDescent="0.2">
      <c r="E3487" s="87"/>
    </row>
    <row r="3488" spans="5:5" x14ac:dyDescent="0.2">
      <c r="E3488" s="87"/>
    </row>
    <row r="3489" spans="5:5" x14ac:dyDescent="0.2">
      <c r="E3489" s="87"/>
    </row>
    <row r="3490" spans="5:5" x14ac:dyDescent="0.2">
      <c r="E3490" s="87"/>
    </row>
    <row r="3491" spans="5:5" x14ac:dyDescent="0.2">
      <c r="E3491" s="87"/>
    </row>
    <row r="3492" spans="5:5" x14ac:dyDescent="0.2">
      <c r="E3492" s="87"/>
    </row>
    <row r="3493" spans="5:5" x14ac:dyDescent="0.2">
      <c r="E3493" s="87"/>
    </row>
    <row r="3494" spans="5:5" x14ac:dyDescent="0.2">
      <c r="E3494" s="87"/>
    </row>
    <row r="3495" spans="5:5" x14ac:dyDescent="0.2">
      <c r="E3495" s="87"/>
    </row>
    <row r="3496" spans="5:5" x14ac:dyDescent="0.2">
      <c r="E3496" s="87"/>
    </row>
    <row r="3497" spans="5:5" x14ac:dyDescent="0.2">
      <c r="E3497" s="87"/>
    </row>
    <row r="3498" spans="5:5" x14ac:dyDescent="0.2">
      <c r="E3498" s="87"/>
    </row>
    <row r="3499" spans="5:5" x14ac:dyDescent="0.2">
      <c r="E3499" s="87"/>
    </row>
    <row r="3500" spans="5:5" x14ac:dyDescent="0.2">
      <c r="E3500" s="87"/>
    </row>
    <row r="3501" spans="5:5" x14ac:dyDescent="0.2">
      <c r="E3501" s="87"/>
    </row>
    <row r="3502" spans="5:5" x14ac:dyDescent="0.2">
      <c r="E3502" s="87"/>
    </row>
    <row r="3503" spans="5:5" x14ac:dyDescent="0.2">
      <c r="E3503" s="87"/>
    </row>
    <row r="3504" spans="5:5" x14ac:dyDescent="0.2">
      <c r="E3504" s="87"/>
    </row>
    <row r="3505" spans="5:5" x14ac:dyDescent="0.2">
      <c r="E3505" s="87"/>
    </row>
    <row r="3506" spans="5:5" x14ac:dyDescent="0.2">
      <c r="E3506" s="87"/>
    </row>
    <row r="3507" spans="5:5" x14ac:dyDescent="0.2">
      <c r="E3507" s="87"/>
    </row>
    <row r="3508" spans="5:5" x14ac:dyDescent="0.2">
      <c r="E3508" s="87"/>
    </row>
    <row r="3509" spans="5:5" x14ac:dyDescent="0.2">
      <c r="E3509" s="87"/>
    </row>
    <row r="3510" spans="5:5" x14ac:dyDescent="0.2">
      <c r="E3510" s="87"/>
    </row>
    <row r="3511" spans="5:5" x14ac:dyDescent="0.2">
      <c r="E3511" s="87"/>
    </row>
    <row r="3512" spans="5:5" x14ac:dyDescent="0.2">
      <c r="E3512" s="87"/>
    </row>
    <row r="3513" spans="5:5" x14ac:dyDescent="0.2">
      <c r="E3513" s="87"/>
    </row>
    <row r="3514" spans="5:5" x14ac:dyDescent="0.2">
      <c r="E3514" s="87"/>
    </row>
    <row r="3515" spans="5:5" x14ac:dyDescent="0.2">
      <c r="E3515" s="87"/>
    </row>
    <row r="3516" spans="5:5" x14ac:dyDescent="0.2">
      <c r="E3516" s="87"/>
    </row>
    <row r="3517" spans="5:5" x14ac:dyDescent="0.2">
      <c r="E3517" s="87"/>
    </row>
    <row r="3518" spans="5:5" x14ac:dyDescent="0.2">
      <c r="E3518" s="87"/>
    </row>
    <row r="3519" spans="5:5" x14ac:dyDescent="0.2">
      <c r="E3519" s="87"/>
    </row>
    <row r="3520" spans="5:5" x14ac:dyDescent="0.2">
      <c r="E3520" s="87"/>
    </row>
    <row r="3521" spans="5:5" x14ac:dyDescent="0.2">
      <c r="E3521" s="87"/>
    </row>
    <row r="3522" spans="5:5" x14ac:dyDescent="0.2">
      <c r="E3522" s="87"/>
    </row>
    <row r="3523" spans="5:5" x14ac:dyDescent="0.2">
      <c r="E3523" s="87"/>
    </row>
    <row r="3524" spans="5:5" x14ac:dyDescent="0.2">
      <c r="E3524" s="87"/>
    </row>
    <row r="3525" spans="5:5" x14ac:dyDescent="0.2">
      <c r="E3525" s="87"/>
    </row>
    <row r="3526" spans="5:5" x14ac:dyDescent="0.2">
      <c r="E3526" s="87"/>
    </row>
    <row r="3527" spans="5:5" x14ac:dyDescent="0.2">
      <c r="E3527" s="87"/>
    </row>
    <row r="3528" spans="5:5" x14ac:dyDescent="0.2">
      <c r="E3528" s="87"/>
    </row>
    <row r="3529" spans="5:5" x14ac:dyDescent="0.2">
      <c r="E3529" s="87"/>
    </row>
    <row r="3530" spans="5:5" x14ac:dyDescent="0.2">
      <c r="E3530" s="87"/>
    </row>
    <row r="3531" spans="5:5" x14ac:dyDescent="0.2">
      <c r="E3531" s="87"/>
    </row>
    <row r="3532" spans="5:5" x14ac:dyDescent="0.2">
      <c r="E3532" s="87"/>
    </row>
    <row r="3533" spans="5:5" x14ac:dyDescent="0.2">
      <c r="E3533" s="87"/>
    </row>
    <row r="3534" spans="5:5" x14ac:dyDescent="0.2">
      <c r="E3534" s="87"/>
    </row>
    <row r="3535" spans="5:5" x14ac:dyDescent="0.2">
      <c r="E3535" s="87"/>
    </row>
    <row r="3536" spans="5:5" x14ac:dyDescent="0.2">
      <c r="E3536" s="87"/>
    </row>
    <row r="3537" spans="5:5" x14ac:dyDescent="0.2">
      <c r="E3537" s="87"/>
    </row>
    <row r="3538" spans="5:5" x14ac:dyDescent="0.2">
      <c r="E3538" s="87"/>
    </row>
    <row r="3539" spans="5:5" x14ac:dyDescent="0.2">
      <c r="E3539" s="87"/>
    </row>
    <row r="3540" spans="5:5" x14ac:dyDescent="0.2">
      <c r="E3540" s="87"/>
    </row>
    <row r="3541" spans="5:5" x14ac:dyDescent="0.2">
      <c r="E3541" s="87"/>
    </row>
    <row r="3542" spans="5:5" x14ac:dyDescent="0.2">
      <c r="E3542" s="87"/>
    </row>
    <row r="3543" spans="5:5" x14ac:dyDescent="0.2">
      <c r="E3543" s="87"/>
    </row>
    <row r="3544" spans="5:5" x14ac:dyDescent="0.2">
      <c r="E3544" s="87"/>
    </row>
    <row r="3545" spans="5:5" x14ac:dyDescent="0.2">
      <c r="E3545" s="87"/>
    </row>
    <row r="3546" spans="5:5" x14ac:dyDescent="0.2">
      <c r="E3546" s="87"/>
    </row>
    <row r="3547" spans="5:5" x14ac:dyDescent="0.2">
      <c r="E3547" s="87"/>
    </row>
    <row r="3548" spans="5:5" x14ac:dyDescent="0.2">
      <c r="E3548" s="87"/>
    </row>
    <row r="3549" spans="5:5" x14ac:dyDescent="0.2">
      <c r="E3549" s="87"/>
    </row>
    <row r="3550" spans="5:5" x14ac:dyDescent="0.2">
      <c r="E3550" s="87"/>
    </row>
    <row r="3551" spans="5:5" x14ac:dyDescent="0.2">
      <c r="E3551" s="87"/>
    </row>
    <row r="3552" spans="5:5" x14ac:dyDescent="0.2">
      <c r="E3552" s="87"/>
    </row>
    <row r="3553" spans="5:5" x14ac:dyDescent="0.2">
      <c r="E3553" s="87"/>
    </row>
    <row r="3554" spans="5:5" x14ac:dyDescent="0.2">
      <c r="E3554" s="87"/>
    </row>
    <row r="3555" spans="5:5" x14ac:dyDescent="0.2">
      <c r="E3555" s="87"/>
    </row>
    <row r="3556" spans="5:5" x14ac:dyDescent="0.2">
      <c r="E3556" s="87"/>
    </row>
    <row r="3557" spans="5:5" x14ac:dyDescent="0.2">
      <c r="E3557" s="87"/>
    </row>
    <row r="3558" spans="5:5" x14ac:dyDescent="0.2">
      <c r="E3558" s="87"/>
    </row>
    <row r="3559" spans="5:5" x14ac:dyDescent="0.2">
      <c r="E3559" s="87"/>
    </row>
    <row r="3560" spans="5:5" x14ac:dyDescent="0.2">
      <c r="E3560" s="87"/>
    </row>
    <row r="3561" spans="5:5" x14ac:dyDescent="0.2">
      <c r="E3561" s="87"/>
    </row>
    <row r="3562" spans="5:5" x14ac:dyDescent="0.2">
      <c r="E3562" s="87"/>
    </row>
    <row r="3563" spans="5:5" x14ac:dyDescent="0.2">
      <c r="E3563" s="87"/>
    </row>
    <row r="3564" spans="5:5" x14ac:dyDescent="0.2">
      <c r="E3564" s="87"/>
    </row>
    <row r="3565" spans="5:5" x14ac:dyDescent="0.2">
      <c r="E3565" s="87"/>
    </row>
    <row r="3566" spans="5:5" x14ac:dyDescent="0.2">
      <c r="E3566" s="87"/>
    </row>
    <row r="3567" spans="5:5" x14ac:dyDescent="0.2">
      <c r="E3567" s="87"/>
    </row>
    <row r="3568" spans="5:5" x14ac:dyDescent="0.2">
      <c r="E3568" s="87"/>
    </row>
    <row r="3569" spans="5:5" x14ac:dyDescent="0.2">
      <c r="E3569" s="87"/>
    </row>
    <row r="3570" spans="5:5" x14ac:dyDescent="0.2">
      <c r="E3570" s="87"/>
    </row>
    <row r="3571" spans="5:5" x14ac:dyDescent="0.2">
      <c r="E3571" s="87"/>
    </row>
    <row r="3572" spans="5:5" x14ac:dyDescent="0.2">
      <c r="E3572" s="87"/>
    </row>
    <row r="3573" spans="5:5" x14ac:dyDescent="0.2">
      <c r="E3573" s="87"/>
    </row>
    <row r="3574" spans="5:5" x14ac:dyDescent="0.2">
      <c r="E3574" s="87"/>
    </row>
    <row r="3575" spans="5:5" x14ac:dyDescent="0.2">
      <c r="E3575" s="87"/>
    </row>
    <row r="3576" spans="5:5" x14ac:dyDescent="0.2">
      <c r="E3576" s="87"/>
    </row>
    <row r="3577" spans="5:5" x14ac:dyDescent="0.2">
      <c r="E3577" s="87"/>
    </row>
    <row r="3578" spans="5:5" x14ac:dyDescent="0.2">
      <c r="E3578" s="87"/>
    </row>
    <row r="3579" spans="5:5" x14ac:dyDescent="0.2">
      <c r="E3579" s="87"/>
    </row>
    <row r="3580" spans="5:5" x14ac:dyDescent="0.2">
      <c r="E3580" s="87"/>
    </row>
    <row r="3581" spans="5:5" x14ac:dyDescent="0.2">
      <c r="E3581" s="87"/>
    </row>
    <row r="3582" spans="5:5" x14ac:dyDescent="0.2">
      <c r="E3582" s="87"/>
    </row>
    <row r="3583" spans="5:5" x14ac:dyDescent="0.2">
      <c r="E3583" s="87"/>
    </row>
    <row r="3584" spans="5:5" x14ac:dyDescent="0.2">
      <c r="E3584" s="87"/>
    </row>
    <row r="3585" spans="5:5" x14ac:dyDescent="0.2">
      <c r="E3585" s="87"/>
    </row>
    <row r="3586" spans="5:5" x14ac:dyDescent="0.2">
      <c r="E3586" s="87"/>
    </row>
    <row r="3587" spans="5:5" x14ac:dyDescent="0.2">
      <c r="E3587" s="87"/>
    </row>
    <row r="3588" spans="5:5" x14ac:dyDescent="0.2">
      <c r="E3588" s="87"/>
    </row>
    <row r="3589" spans="5:5" x14ac:dyDescent="0.2">
      <c r="E3589" s="87"/>
    </row>
    <row r="3590" spans="5:5" x14ac:dyDescent="0.2">
      <c r="E3590" s="87"/>
    </row>
    <row r="3591" spans="5:5" x14ac:dyDescent="0.2">
      <c r="E3591" s="87"/>
    </row>
    <row r="3592" spans="5:5" x14ac:dyDescent="0.2">
      <c r="E3592" s="87"/>
    </row>
    <row r="3593" spans="5:5" x14ac:dyDescent="0.2">
      <c r="E3593" s="87"/>
    </row>
    <row r="3594" spans="5:5" x14ac:dyDescent="0.2">
      <c r="E3594" s="87"/>
    </row>
    <row r="3595" spans="5:5" x14ac:dyDescent="0.2">
      <c r="E3595" s="87"/>
    </row>
    <row r="3596" spans="5:5" x14ac:dyDescent="0.2">
      <c r="E3596" s="87"/>
    </row>
    <row r="3597" spans="5:5" x14ac:dyDescent="0.2">
      <c r="E3597" s="87"/>
    </row>
    <row r="3598" spans="5:5" x14ac:dyDescent="0.2">
      <c r="E3598" s="87"/>
    </row>
    <row r="3599" spans="5:5" x14ac:dyDescent="0.2">
      <c r="E3599" s="87"/>
    </row>
    <row r="3600" spans="5:5" x14ac:dyDescent="0.2">
      <c r="E3600" s="87"/>
    </row>
    <row r="3601" spans="5:5" x14ac:dyDescent="0.2">
      <c r="E3601" s="87"/>
    </row>
    <row r="3602" spans="5:5" x14ac:dyDescent="0.2">
      <c r="E3602" s="87"/>
    </row>
    <row r="3603" spans="5:5" x14ac:dyDescent="0.2">
      <c r="E3603" s="87"/>
    </row>
    <row r="3604" spans="5:5" x14ac:dyDescent="0.2">
      <c r="E3604" s="87"/>
    </row>
    <row r="3605" spans="5:5" x14ac:dyDescent="0.2">
      <c r="E3605" s="87"/>
    </row>
    <row r="3606" spans="5:5" x14ac:dyDescent="0.2">
      <c r="E3606" s="87"/>
    </row>
    <row r="3607" spans="5:5" x14ac:dyDescent="0.2">
      <c r="E3607" s="87"/>
    </row>
    <row r="3608" spans="5:5" x14ac:dyDescent="0.2">
      <c r="E3608" s="87"/>
    </row>
    <row r="3609" spans="5:5" x14ac:dyDescent="0.2">
      <c r="E3609" s="87"/>
    </row>
    <row r="3610" spans="5:5" x14ac:dyDescent="0.2">
      <c r="E3610" s="87"/>
    </row>
    <row r="3611" spans="5:5" x14ac:dyDescent="0.2">
      <c r="E3611" s="87"/>
    </row>
    <row r="3612" spans="5:5" x14ac:dyDescent="0.2">
      <c r="E3612" s="87"/>
    </row>
    <row r="3613" spans="5:5" x14ac:dyDescent="0.2">
      <c r="E3613" s="87"/>
    </row>
    <row r="3614" spans="5:5" x14ac:dyDescent="0.2">
      <c r="E3614" s="87"/>
    </row>
    <row r="3615" spans="5:5" x14ac:dyDescent="0.2">
      <c r="E3615" s="87"/>
    </row>
    <row r="3616" spans="5:5" x14ac:dyDescent="0.2">
      <c r="E3616" s="87"/>
    </row>
    <row r="3617" spans="5:5" x14ac:dyDescent="0.2">
      <c r="E3617" s="87"/>
    </row>
    <row r="3618" spans="5:5" x14ac:dyDescent="0.2">
      <c r="E3618" s="87"/>
    </row>
    <row r="3619" spans="5:5" x14ac:dyDescent="0.2">
      <c r="E3619" s="87"/>
    </row>
    <row r="3620" spans="5:5" x14ac:dyDescent="0.2">
      <c r="E3620" s="87"/>
    </row>
    <row r="3621" spans="5:5" x14ac:dyDescent="0.2">
      <c r="E3621" s="87"/>
    </row>
    <row r="3622" spans="5:5" x14ac:dyDescent="0.2">
      <c r="E3622" s="87"/>
    </row>
    <row r="3623" spans="5:5" x14ac:dyDescent="0.2">
      <c r="E3623" s="87"/>
    </row>
    <row r="3624" spans="5:5" x14ac:dyDescent="0.2">
      <c r="E3624" s="87"/>
    </row>
    <row r="3625" spans="5:5" x14ac:dyDescent="0.2">
      <c r="E3625" s="87"/>
    </row>
    <row r="3626" spans="5:5" x14ac:dyDescent="0.2">
      <c r="E3626" s="87"/>
    </row>
    <row r="3627" spans="5:5" x14ac:dyDescent="0.2">
      <c r="E3627" s="87"/>
    </row>
    <row r="3628" spans="5:5" x14ac:dyDescent="0.2">
      <c r="E3628" s="87"/>
    </row>
    <row r="3629" spans="5:5" x14ac:dyDescent="0.2">
      <c r="E3629" s="87"/>
    </row>
    <row r="3630" spans="5:5" x14ac:dyDescent="0.2">
      <c r="E3630" s="87"/>
    </row>
    <row r="3631" spans="5:5" x14ac:dyDescent="0.2">
      <c r="E3631" s="87"/>
    </row>
    <row r="3632" spans="5:5" x14ac:dyDescent="0.2">
      <c r="E3632" s="87"/>
    </row>
    <row r="3633" spans="5:5" x14ac:dyDescent="0.2">
      <c r="E3633" s="87"/>
    </row>
    <row r="3634" spans="5:5" x14ac:dyDescent="0.2">
      <c r="E3634" s="87"/>
    </row>
    <row r="3635" spans="5:5" x14ac:dyDescent="0.2">
      <c r="E3635" s="87"/>
    </row>
    <row r="3636" spans="5:5" x14ac:dyDescent="0.2">
      <c r="E3636" s="87"/>
    </row>
    <row r="3637" spans="5:5" x14ac:dyDescent="0.2">
      <c r="E3637" s="87"/>
    </row>
    <row r="3638" spans="5:5" x14ac:dyDescent="0.2">
      <c r="E3638" s="87"/>
    </row>
    <row r="3639" spans="5:5" x14ac:dyDescent="0.2">
      <c r="E3639" s="87"/>
    </row>
    <row r="3640" spans="5:5" x14ac:dyDescent="0.2">
      <c r="E3640" s="87"/>
    </row>
    <row r="3641" spans="5:5" x14ac:dyDescent="0.2">
      <c r="E3641" s="87"/>
    </row>
    <row r="3642" spans="5:5" x14ac:dyDescent="0.2">
      <c r="E3642" s="87"/>
    </row>
    <row r="3643" spans="5:5" x14ac:dyDescent="0.2">
      <c r="E3643" s="87"/>
    </row>
    <row r="3644" spans="5:5" x14ac:dyDescent="0.2">
      <c r="E3644" s="87"/>
    </row>
    <row r="3645" spans="5:5" x14ac:dyDescent="0.2">
      <c r="E3645" s="87"/>
    </row>
    <row r="3646" spans="5:5" x14ac:dyDescent="0.2">
      <c r="E3646" s="87"/>
    </row>
    <row r="3647" spans="5:5" x14ac:dyDescent="0.2">
      <c r="E3647" s="87"/>
    </row>
    <row r="3648" spans="5:5" x14ac:dyDescent="0.2">
      <c r="E3648" s="87"/>
    </row>
    <row r="3649" spans="5:5" x14ac:dyDescent="0.2">
      <c r="E3649" s="87"/>
    </row>
    <row r="3650" spans="5:5" x14ac:dyDescent="0.2">
      <c r="E3650" s="87"/>
    </row>
    <row r="3651" spans="5:5" x14ac:dyDescent="0.2">
      <c r="E3651" s="87"/>
    </row>
    <row r="3652" spans="5:5" x14ac:dyDescent="0.2">
      <c r="E3652" s="87"/>
    </row>
    <row r="3653" spans="5:5" x14ac:dyDescent="0.2">
      <c r="E3653" s="87"/>
    </row>
    <row r="3654" spans="5:5" x14ac:dyDescent="0.2">
      <c r="E3654" s="87"/>
    </row>
    <row r="3655" spans="5:5" x14ac:dyDescent="0.2">
      <c r="E3655" s="87"/>
    </row>
    <row r="3656" spans="5:5" x14ac:dyDescent="0.2">
      <c r="E3656" s="87"/>
    </row>
    <row r="3657" spans="5:5" x14ac:dyDescent="0.2">
      <c r="E3657" s="87"/>
    </row>
    <row r="3658" spans="5:5" x14ac:dyDescent="0.2">
      <c r="E3658" s="87"/>
    </row>
    <row r="3659" spans="5:5" x14ac:dyDescent="0.2">
      <c r="E3659" s="87"/>
    </row>
    <row r="3660" spans="5:5" x14ac:dyDescent="0.2">
      <c r="E3660" s="87"/>
    </row>
    <row r="3661" spans="5:5" x14ac:dyDescent="0.2">
      <c r="E3661" s="87"/>
    </row>
    <row r="3662" spans="5:5" x14ac:dyDescent="0.2">
      <c r="E3662" s="87"/>
    </row>
    <row r="3663" spans="5:5" x14ac:dyDescent="0.2">
      <c r="E3663" s="87"/>
    </row>
    <row r="3664" spans="5:5" x14ac:dyDescent="0.2">
      <c r="E3664" s="87"/>
    </row>
    <row r="3665" spans="5:5" x14ac:dyDescent="0.2">
      <c r="E3665" s="87"/>
    </row>
    <row r="3666" spans="5:5" x14ac:dyDescent="0.2">
      <c r="E3666" s="87"/>
    </row>
    <row r="3667" spans="5:5" x14ac:dyDescent="0.2">
      <c r="E3667" s="87"/>
    </row>
    <row r="3668" spans="5:5" x14ac:dyDescent="0.2">
      <c r="E3668" s="87"/>
    </row>
    <row r="3669" spans="5:5" x14ac:dyDescent="0.2">
      <c r="E3669" s="87"/>
    </row>
    <row r="3670" spans="5:5" x14ac:dyDescent="0.2">
      <c r="E3670" s="87"/>
    </row>
    <row r="3671" spans="5:5" x14ac:dyDescent="0.2">
      <c r="E3671" s="87"/>
    </row>
    <row r="3672" spans="5:5" x14ac:dyDescent="0.2">
      <c r="E3672" s="87"/>
    </row>
    <row r="3673" spans="5:5" x14ac:dyDescent="0.2">
      <c r="E3673" s="87"/>
    </row>
    <row r="3674" spans="5:5" x14ac:dyDescent="0.2">
      <c r="E3674" s="87"/>
    </row>
    <row r="3675" spans="5:5" x14ac:dyDescent="0.2">
      <c r="E3675" s="87"/>
    </row>
    <row r="3676" spans="5:5" x14ac:dyDescent="0.2">
      <c r="E3676" s="87"/>
    </row>
    <row r="3677" spans="5:5" x14ac:dyDescent="0.2">
      <c r="E3677" s="87"/>
    </row>
    <row r="3678" spans="5:5" x14ac:dyDescent="0.2">
      <c r="E3678" s="87"/>
    </row>
    <row r="3679" spans="5:5" x14ac:dyDescent="0.2">
      <c r="E3679" s="87"/>
    </row>
    <row r="3680" spans="5:5" x14ac:dyDescent="0.2">
      <c r="E3680" s="87"/>
    </row>
    <row r="3681" spans="5:5" x14ac:dyDescent="0.2">
      <c r="E3681" s="87"/>
    </row>
    <row r="3682" spans="5:5" x14ac:dyDescent="0.2">
      <c r="E3682" s="87"/>
    </row>
    <row r="3683" spans="5:5" x14ac:dyDescent="0.2">
      <c r="E3683" s="87"/>
    </row>
    <row r="3684" spans="5:5" x14ac:dyDescent="0.2">
      <c r="E3684" s="87"/>
    </row>
    <row r="3685" spans="5:5" x14ac:dyDescent="0.2">
      <c r="E3685" s="87"/>
    </row>
    <row r="3686" spans="5:5" x14ac:dyDescent="0.2">
      <c r="E3686" s="87"/>
    </row>
    <row r="3687" spans="5:5" x14ac:dyDescent="0.2">
      <c r="E3687" s="87"/>
    </row>
    <row r="3688" spans="5:5" x14ac:dyDescent="0.2">
      <c r="E3688" s="87"/>
    </row>
    <row r="3689" spans="5:5" x14ac:dyDescent="0.2">
      <c r="E3689" s="87"/>
    </row>
    <row r="3690" spans="5:5" x14ac:dyDescent="0.2">
      <c r="E3690" s="87"/>
    </row>
    <row r="3691" spans="5:5" x14ac:dyDescent="0.2">
      <c r="E3691" s="87"/>
    </row>
    <row r="3692" spans="5:5" x14ac:dyDescent="0.2">
      <c r="E3692" s="87"/>
    </row>
    <row r="3693" spans="5:5" x14ac:dyDescent="0.2">
      <c r="E3693" s="87"/>
    </row>
    <row r="3694" spans="5:5" x14ac:dyDescent="0.2">
      <c r="E3694" s="87"/>
    </row>
    <row r="3695" spans="5:5" x14ac:dyDescent="0.2">
      <c r="E3695" s="87"/>
    </row>
    <row r="3696" spans="5:5" x14ac:dyDescent="0.2">
      <c r="E3696" s="87"/>
    </row>
    <row r="3697" spans="5:5" x14ac:dyDescent="0.2">
      <c r="E3697" s="87"/>
    </row>
    <row r="3698" spans="5:5" x14ac:dyDescent="0.2">
      <c r="E3698" s="87"/>
    </row>
    <row r="3699" spans="5:5" x14ac:dyDescent="0.2">
      <c r="E3699" s="87"/>
    </row>
    <row r="3700" spans="5:5" x14ac:dyDescent="0.2">
      <c r="E3700" s="87"/>
    </row>
    <row r="3701" spans="5:5" x14ac:dyDescent="0.2">
      <c r="E3701" s="87"/>
    </row>
    <row r="3702" spans="5:5" x14ac:dyDescent="0.2">
      <c r="E3702" s="87"/>
    </row>
    <row r="3703" spans="5:5" x14ac:dyDescent="0.2">
      <c r="E3703" s="87"/>
    </row>
    <row r="3704" spans="5:5" x14ac:dyDescent="0.2">
      <c r="E3704" s="87"/>
    </row>
    <row r="3705" spans="5:5" x14ac:dyDescent="0.2">
      <c r="E3705" s="87"/>
    </row>
    <row r="3706" spans="5:5" x14ac:dyDescent="0.2">
      <c r="E3706" s="87"/>
    </row>
    <row r="3707" spans="5:5" x14ac:dyDescent="0.2">
      <c r="E3707" s="87"/>
    </row>
    <row r="3708" spans="5:5" x14ac:dyDescent="0.2">
      <c r="E3708" s="87"/>
    </row>
    <row r="3709" spans="5:5" x14ac:dyDescent="0.2">
      <c r="E3709" s="87"/>
    </row>
    <row r="3710" spans="5:5" x14ac:dyDescent="0.2">
      <c r="E3710" s="87"/>
    </row>
    <row r="3711" spans="5:5" x14ac:dyDescent="0.2">
      <c r="E3711" s="87"/>
    </row>
    <row r="3712" spans="5:5" x14ac:dyDescent="0.2">
      <c r="E3712" s="87"/>
    </row>
    <row r="3713" spans="5:5" x14ac:dyDescent="0.2">
      <c r="E3713" s="87"/>
    </row>
    <row r="3714" spans="5:5" x14ac:dyDescent="0.2">
      <c r="E3714" s="87"/>
    </row>
    <row r="3715" spans="5:5" x14ac:dyDescent="0.2">
      <c r="E3715" s="87"/>
    </row>
    <row r="3716" spans="5:5" x14ac:dyDescent="0.2">
      <c r="E3716" s="87"/>
    </row>
    <row r="3717" spans="5:5" x14ac:dyDescent="0.2">
      <c r="E3717" s="87"/>
    </row>
    <row r="3718" spans="5:5" x14ac:dyDescent="0.2">
      <c r="E3718" s="87"/>
    </row>
    <row r="3719" spans="5:5" x14ac:dyDescent="0.2">
      <c r="E3719" s="87"/>
    </row>
    <row r="3720" spans="5:5" x14ac:dyDescent="0.2">
      <c r="E3720" s="87"/>
    </row>
    <row r="3721" spans="5:5" x14ac:dyDescent="0.2">
      <c r="E3721" s="87"/>
    </row>
    <row r="3722" spans="5:5" x14ac:dyDescent="0.2">
      <c r="E3722" s="87"/>
    </row>
    <row r="3723" spans="5:5" x14ac:dyDescent="0.2">
      <c r="E3723" s="87"/>
    </row>
    <row r="3724" spans="5:5" x14ac:dyDescent="0.2">
      <c r="E3724" s="87"/>
    </row>
    <row r="3725" spans="5:5" x14ac:dyDescent="0.2">
      <c r="E3725" s="87"/>
    </row>
    <row r="3726" spans="5:5" x14ac:dyDescent="0.2">
      <c r="E3726" s="87"/>
    </row>
    <row r="3727" spans="5:5" x14ac:dyDescent="0.2">
      <c r="E3727" s="87"/>
    </row>
    <row r="3728" spans="5:5" x14ac:dyDescent="0.2">
      <c r="E3728" s="87"/>
    </row>
    <row r="3729" spans="5:5" x14ac:dyDescent="0.2">
      <c r="E3729" s="87"/>
    </row>
    <row r="3730" spans="5:5" x14ac:dyDescent="0.2">
      <c r="E3730" s="87"/>
    </row>
    <row r="3731" spans="5:5" x14ac:dyDescent="0.2">
      <c r="E3731" s="87"/>
    </row>
    <row r="3732" spans="5:5" x14ac:dyDescent="0.2">
      <c r="E3732" s="87"/>
    </row>
    <row r="3733" spans="5:5" x14ac:dyDescent="0.2">
      <c r="E3733" s="87"/>
    </row>
    <row r="3734" spans="5:5" x14ac:dyDescent="0.2">
      <c r="E3734" s="87"/>
    </row>
    <row r="3735" spans="5:5" x14ac:dyDescent="0.2">
      <c r="E3735" s="87"/>
    </row>
    <row r="3736" spans="5:5" x14ac:dyDescent="0.2">
      <c r="E3736" s="87"/>
    </row>
    <row r="3737" spans="5:5" x14ac:dyDescent="0.2">
      <c r="E3737" s="87"/>
    </row>
    <row r="3738" spans="5:5" x14ac:dyDescent="0.2">
      <c r="E3738" s="87"/>
    </row>
    <row r="3739" spans="5:5" x14ac:dyDescent="0.2">
      <c r="E3739" s="87"/>
    </row>
    <row r="3740" spans="5:5" x14ac:dyDescent="0.2">
      <c r="E3740" s="87"/>
    </row>
    <row r="3741" spans="5:5" x14ac:dyDescent="0.2">
      <c r="E3741" s="87"/>
    </row>
    <row r="3742" spans="5:5" x14ac:dyDescent="0.2">
      <c r="E3742" s="87"/>
    </row>
    <row r="3743" spans="5:5" x14ac:dyDescent="0.2">
      <c r="E3743" s="87"/>
    </row>
    <row r="3744" spans="5:5" x14ac:dyDescent="0.2">
      <c r="E3744" s="87"/>
    </row>
    <row r="3745" spans="5:5" x14ac:dyDescent="0.2">
      <c r="E3745" s="87"/>
    </row>
    <row r="3746" spans="5:5" x14ac:dyDescent="0.2">
      <c r="E3746" s="87"/>
    </row>
    <row r="3747" spans="5:5" x14ac:dyDescent="0.2">
      <c r="E3747" s="87"/>
    </row>
    <row r="3748" spans="5:5" x14ac:dyDescent="0.2">
      <c r="E3748" s="87"/>
    </row>
    <row r="3749" spans="5:5" x14ac:dyDescent="0.2">
      <c r="E3749" s="87"/>
    </row>
    <row r="3750" spans="5:5" x14ac:dyDescent="0.2">
      <c r="E3750" s="87"/>
    </row>
    <row r="3751" spans="5:5" x14ac:dyDescent="0.2">
      <c r="E3751" s="87"/>
    </row>
    <row r="3752" spans="5:5" x14ac:dyDescent="0.2">
      <c r="E3752" s="87"/>
    </row>
    <row r="3753" spans="5:5" x14ac:dyDescent="0.2">
      <c r="E3753" s="87"/>
    </row>
    <row r="3754" spans="5:5" x14ac:dyDescent="0.2">
      <c r="E3754" s="87"/>
    </row>
    <row r="3755" spans="5:5" x14ac:dyDescent="0.2">
      <c r="E3755" s="87"/>
    </row>
    <row r="3756" spans="5:5" x14ac:dyDescent="0.2">
      <c r="E3756" s="87"/>
    </row>
    <row r="3757" spans="5:5" x14ac:dyDescent="0.2">
      <c r="E3757" s="87"/>
    </row>
    <row r="3758" spans="5:5" x14ac:dyDescent="0.2">
      <c r="E3758" s="87"/>
    </row>
    <row r="3759" spans="5:5" x14ac:dyDescent="0.2">
      <c r="E3759" s="87"/>
    </row>
    <row r="3760" spans="5:5" x14ac:dyDescent="0.2">
      <c r="E3760" s="87"/>
    </row>
    <row r="3761" spans="5:5" x14ac:dyDescent="0.2">
      <c r="E3761" s="87"/>
    </row>
    <row r="3762" spans="5:5" x14ac:dyDescent="0.2">
      <c r="E3762" s="87"/>
    </row>
    <row r="3763" spans="5:5" x14ac:dyDescent="0.2">
      <c r="E3763" s="87"/>
    </row>
    <row r="3764" spans="5:5" x14ac:dyDescent="0.2">
      <c r="E3764" s="87"/>
    </row>
    <row r="3765" spans="5:5" x14ac:dyDescent="0.2">
      <c r="E3765" s="87"/>
    </row>
    <row r="3766" spans="5:5" x14ac:dyDescent="0.2">
      <c r="E3766" s="87"/>
    </row>
    <row r="3767" spans="5:5" x14ac:dyDescent="0.2">
      <c r="E3767" s="87"/>
    </row>
    <row r="3768" spans="5:5" x14ac:dyDescent="0.2">
      <c r="E3768" s="87"/>
    </row>
    <row r="3769" spans="5:5" x14ac:dyDescent="0.2">
      <c r="E3769" s="87"/>
    </row>
    <row r="3770" spans="5:5" x14ac:dyDescent="0.2">
      <c r="E3770" s="87"/>
    </row>
    <row r="3771" spans="5:5" x14ac:dyDescent="0.2">
      <c r="E3771" s="87"/>
    </row>
    <row r="3772" spans="5:5" x14ac:dyDescent="0.2">
      <c r="E3772" s="87"/>
    </row>
    <row r="3773" spans="5:5" x14ac:dyDescent="0.2">
      <c r="E3773" s="87"/>
    </row>
    <row r="3774" spans="5:5" x14ac:dyDescent="0.2">
      <c r="E3774" s="87"/>
    </row>
    <row r="3775" spans="5:5" x14ac:dyDescent="0.2">
      <c r="E3775" s="87"/>
    </row>
    <row r="3776" spans="5:5" x14ac:dyDescent="0.2">
      <c r="E3776" s="87"/>
    </row>
    <row r="3777" spans="5:5" x14ac:dyDescent="0.2">
      <c r="E3777" s="87"/>
    </row>
    <row r="3778" spans="5:5" x14ac:dyDescent="0.2">
      <c r="E3778" s="87"/>
    </row>
    <row r="3779" spans="5:5" x14ac:dyDescent="0.2">
      <c r="E3779" s="87"/>
    </row>
    <row r="3780" spans="5:5" x14ac:dyDescent="0.2">
      <c r="E3780" s="87"/>
    </row>
    <row r="3781" spans="5:5" x14ac:dyDescent="0.2">
      <c r="E3781" s="87"/>
    </row>
    <row r="3782" spans="5:5" x14ac:dyDescent="0.2">
      <c r="E3782" s="87"/>
    </row>
    <row r="3783" spans="5:5" x14ac:dyDescent="0.2">
      <c r="E3783" s="87"/>
    </row>
    <row r="3784" spans="5:5" x14ac:dyDescent="0.2">
      <c r="E3784" s="87"/>
    </row>
    <row r="3785" spans="5:5" x14ac:dyDescent="0.2">
      <c r="E3785" s="87"/>
    </row>
    <row r="3786" spans="5:5" x14ac:dyDescent="0.2">
      <c r="E3786" s="87"/>
    </row>
    <row r="3787" spans="5:5" x14ac:dyDescent="0.2">
      <c r="E3787" s="87"/>
    </row>
    <row r="3788" spans="5:5" x14ac:dyDescent="0.2">
      <c r="E3788" s="87"/>
    </row>
    <row r="3789" spans="5:5" x14ac:dyDescent="0.2">
      <c r="E3789" s="87"/>
    </row>
    <row r="3790" spans="5:5" x14ac:dyDescent="0.2">
      <c r="E3790" s="87"/>
    </row>
    <row r="3791" spans="5:5" x14ac:dyDescent="0.2">
      <c r="E3791" s="87"/>
    </row>
    <row r="3792" spans="5:5" x14ac:dyDescent="0.2">
      <c r="E3792" s="87"/>
    </row>
    <row r="3793" spans="5:5" x14ac:dyDescent="0.2">
      <c r="E3793" s="87"/>
    </row>
    <row r="3794" spans="5:5" x14ac:dyDescent="0.2">
      <c r="E3794" s="87"/>
    </row>
    <row r="3795" spans="5:5" x14ac:dyDescent="0.2">
      <c r="E3795" s="87"/>
    </row>
    <row r="3796" spans="5:5" x14ac:dyDescent="0.2">
      <c r="E3796" s="87"/>
    </row>
    <row r="3797" spans="5:5" x14ac:dyDescent="0.2">
      <c r="E3797" s="87"/>
    </row>
    <row r="3798" spans="5:5" x14ac:dyDescent="0.2">
      <c r="E3798" s="87"/>
    </row>
    <row r="3799" spans="5:5" x14ac:dyDescent="0.2">
      <c r="E3799" s="87"/>
    </row>
    <row r="3800" spans="5:5" x14ac:dyDescent="0.2">
      <c r="E3800" s="87"/>
    </row>
    <row r="3801" spans="5:5" x14ac:dyDescent="0.2">
      <c r="E3801" s="87"/>
    </row>
    <row r="3802" spans="5:5" x14ac:dyDescent="0.2">
      <c r="E3802" s="87"/>
    </row>
    <row r="3803" spans="5:5" x14ac:dyDescent="0.2">
      <c r="E3803" s="87"/>
    </row>
    <row r="3804" spans="5:5" x14ac:dyDescent="0.2">
      <c r="E3804" s="87"/>
    </row>
    <row r="3805" spans="5:5" x14ac:dyDescent="0.2">
      <c r="E3805" s="87"/>
    </row>
    <row r="3806" spans="5:5" x14ac:dyDescent="0.2">
      <c r="E3806" s="87"/>
    </row>
    <row r="3807" spans="5:5" x14ac:dyDescent="0.2">
      <c r="E3807" s="87"/>
    </row>
    <row r="3808" spans="5:5" x14ac:dyDescent="0.2">
      <c r="E3808" s="87"/>
    </row>
    <row r="3809" spans="5:5" x14ac:dyDescent="0.2">
      <c r="E3809" s="87"/>
    </row>
    <row r="3810" spans="5:5" x14ac:dyDescent="0.2">
      <c r="E3810" s="87"/>
    </row>
    <row r="3811" spans="5:5" x14ac:dyDescent="0.2">
      <c r="E3811" s="87"/>
    </row>
    <row r="3812" spans="5:5" x14ac:dyDescent="0.2">
      <c r="E3812" s="87"/>
    </row>
    <row r="3813" spans="5:5" x14ac:dyDescent="0.2">
      <c r="E3813" s="87"/>
    </row>
    <row r="3814" spans="5:5" x14ac:dyDescent="0.2">
      <c r="E3814" s="87"/>
    </row>
    <row r="3815" spans="5:5" x14ac:dyDescent="0.2">
      <c r="E3815" s="87"/>
    </row>
    <row r="3816" spans="5:5" x14ac:dyDescent="0.2">
      <c r="E3816" s="87"/>
    </row>
    <row r="3817" spans="5:5" x14ac:dyDescent="0.2">
      <c r="E3817" s="87"/>
    </row>
    <row r="3818" spans="5:5" x14ac:dyDescent="0.2">
      <c r="E3818" s="87"/>
    </row>
    <row r="3819" spans="5:5" x14ac:dyDescent="0.2">
      <c r="E3819" s="87"/>
    </row>
    <row r="3820" spans="5:5" x14ac:dyDescent="0.2">
      <c r="E3820" s="87"/>
    </row>
    <row r="3821" spans="5:5" x14ac:dyDescent="0.2">
      <c r="E3821" s="87"/>
    </row>
    <row r="3822" spans="5:5" x14ac:dyDescent="0.2">
      <c r="E3822" s="87"/>
    </row>
    <row r="3823" spans="5:5" x14ac:dyDescent="0.2">
      <c r="E3823" s="87"/>
    </row>
    <row r="3824" spans="5:5" x14ac:dyDescent="0.2">
      <c r="E3824" s="87"/>
    </row>
    <row r="3825" spans="5:5" x14ac:dyDescent="0.2">
      <c r="E3825" s="87"/>
    </row>
    <row r="3826" spans="5:5" x14ac:dyDescent="0.2">
      <c r="E3826" s="87"/>
    </row>
    <row r="3827" spans="5:5" x14ac:dyDescent="0.2">
      <c r="E3827" s="87"/>
    </row>
    <row r="3828" spans="5:5" x14ac:dyDescent="0.2">
      <c r="E3828" s="87"/>
    </row>
    <row r="3829" spans="5:5" x14ac:dyDescent="0.2">
      <c r="E3829" s="87"/>
    </row>
    <row r="3830" spans="5:5" x14ac:dyDescent="0.2">
      <c r="E3830" s="87"/>
    </row>
    <row r="3831" spans="5:5" x14ac:dyDescent="0.2">
      <c r="E3831" s="87"/>
    </row>
    <row r="3832" spans="5:5" x14ac:dyDescent="0.2">
      <c r="E3832" s="87"/>
    </row>
    <row r="3833" spans="5:5" x14ac:dyDescent="0.2">
      <c r="E3833" s="87"/>
    </row>
    <row r="3834" spans="5:5" x14ac:dyDescent="0.2">
      <c r="E3834" s="87"/>
    </row>
    <row r="3835" spans="5:5" x14ac:dyDescent="0.2">
      <c r="E3835" s="87"/>
    </row>
    <row r="3836" spans="5:5" x14ac:dyDescent="0.2">
      <c r="E3836" s="87"/>
    </row>
    <row r="3837" spans="5:5" x14ac:dyDescent="0.2">
      <c r="E3837" s="87"/>
    </row>
    <row r="3838" spans="5:5" x14ac:dyDescent="0.2">
      <c r="E3838" s="87"/>
    </row>
    <row r="3839" spans="5:5" x14ac:dyDescent="0.2">
      <c r="E3839" s="87"/>
    </row>
    <row r="3840" spans="5:5" x14ac:dyDescent="0.2">
      <c r="E3840" s="87"/>
    </row>
    <row r="3841" spans="5:5" x14ac:dyDescent="0.2">
      <c r="E3841" s="87"/>
    </row>
    <row r="3842" spans="5:5" x14ac:dyDescent="0.2">
      <c r="E3842" s="87"/>
    </row>
    <row r="3843" spans="5:5" x14ac:dyDescent="0.2">
      <c r="E3843" s="87"/>
    </row>
    <row r="3844" spans="5:5" x14ac:dyDescent="0.2">
      <c r="E3844" s="87"/>
    </row>
    <row r="3845" spans="5:5" x14ac:dyDescent="0.2">
      <c r="E3845" s="87"/>
    </row>
    <row r="3846" spans="5:5" x14ac:dyDescent="0.2">
      <c r="E3846" s="87"/>
    </row>
    <row r="3847" spans="5:5" x14ac:dyDescent="0.2">
      <c r="E3847" s="87"/>
    </row>
    <row r="3848" spans="5:5" x14ac:dyDescent="0.2">
      <c r="E3848" s="87"/>
    </row>
    <row r="3849" spans="5:5" x14ac:dyDescent="0.2">
      <c r="E3849" s="87"/>
    </row>
    <row r="3850" spans="5:5" x14ac:dyDescent="0.2">
      <c r="E3850" s="87"/>
    </row>
    <row r="3851" spans="5:5" x14ac:dyDescent="0.2">
      <c r="E3851" s="87"/>
    </row>
    <row r="3852" spans="5:5" x14ac:dyDescent="0.2">
      <c r="E3852" s="87"/>
    </row>
    <row r="3853" spans="5:5" x14ac:dyDescent="0.2">
      <c r="E3853" s="87"/>
    </row>
    <row r="3854" spans="5:5" x14ac:dyDescent="0.2">
      <c r="E3854" s="87"/>
    </row>
    <row r="3855" spans="5:5" x14ac:dyDescent="0.2">
      <c r="E3855" s="87"/>
    </row>
    <row r="3856" spans="5:5" x14ac:dyDescent="0.2">
      <c r="E3856" s="87"/>
    </row>
    <row r="3857" spans="5:5" x14ac:dyDescent="0.2">
      <c r="E3857" s="87"/>
    </row>
    <row r="3858" spans="5:5" x14ac:dyDescent="0.2">
      <c r="E3858" s="87"/>
    </row>
    <row r="3859" spans="5:5" x14ac:dyDescent="0.2">
      <c r="E3859" s="87"/>
    </row>
    <row r="3860" spans="5:5" x14ac:dyDescent="0.2">
      <c r="E3860" s="87"/>
    </row>
    <row r="3861" spans="5:5" x14ac:dyDescent="0.2">
      <c r="E3861" s="87"/>
    </row>
    <row r="3862" spans="5:5" x14ac:dyDescent="0.2">
      <c r="E3862" s="87"/>
    </row>
    <row r="3863" spans="5:5" x14ac:dyDescent="0.2">
      <c r="E3863" s="87"/>
    </row>
    <row r="3864" spans="5:5" x14ac:dyDescent="0.2">
      <c r="E3864" s="87"/>
    </row>
    <row r="3865" spans="5:5" x14ac:dyDescent="0.2">
      <c r="E3865" s="87"/>
    </row>
    <row r="3866" spans="5:5" x14ac:dyDescent="0.2">
      <c r="E3866" s="87"/>
    </row>
    <row r="3867" spans="5:5" x14ac:dyDescent="0.2">
      <c r="E3867" s="87"/>
    </row>
    <row r="3868" spans="5:5" x14ac:dyDescent="0.2">
      <c r="E3868" s="87"/>
    </row>
    <row r="3869" spans="5:5" x14ac:dyDescent="0.2">
      <c r="E3869" s="87"/>
    </row>
    <row r="3870" spans="5:5" x14ac:dyDescent="0.2">
      <c r="E3870" s="87"/>
    </row>
    <row r="3871" spans="5:5" x14ac:dyDescent="0.2">
      <c r="E3871" s="87"/>
    </row>
    <row r="3872" spans="5:5" x14ac:dyDescent="0.2">
      <c r="E3872" s="87"/>
    </row>
    <row r="3873" spans="5:5" x14ac:dyDescent="0.2">
      <c r="E3873" s="87"/>
    </row>
    <row r="3874" spans="5:5" x14ac:dyDescent="0.2">
      <c r="E3874" s="87"/>
    </row>
    <row r="3875" spans="5:5" x14ac:dyDescent="0.2">
      <c r="E3875" s="87"/>
    </row>
    <row r="3876" spans="5:5" x14ac:dyDescent="0.2">
      <c r="E3876" s="87"/>
    </row>
    <row r="3877" spans="5:5" x14ac:dyDescent="0.2">
      <c r="E3877" s="87"/>
    </row>
    <row r="3878" spans="5:5" x14ac:dyDescent="0.2">
      <c r="E3878" s="87"/>
    </row>
    <row r="3879" spans="5:5" x14ac:dyDescent="0.2">
      <c r="E3879" s="87"/>
    </row>
    <row r="3880" spans="5:5" x14ac:dyDescent="0.2">
      <c r="E3880" s="87"/>
    </row>
    <row r="3881" spans="5:5" x14ac:dyDescent="0.2">
      <c r="E3881" s="87"/>
    </row>
    <row r="3882" spans="5:5" x14ac:dyDescent="0.2">
      <c r="E3882" s="87"/>
    </row>
    <row r="3883" spans="5:5" x14ac:dyDescent="0.2">
      <c r="E3883" s="87"/>
    </row>
    <row r="3884" spans="5:5" x14ac:dyDescent="0.2">
      <c r="E3884" s="87"/>
    </row>
    <row r="3885" spans="5:5" x14ac:dyDescent="0.2">
      <c r="E3885" s="87"/>
    </row>
    <row r="3886" spans="5:5" x14ac:dyDescent="0.2">
      <c r="E3886" s="87"/>
    </row>
    <row r="3887" spans="5:5" x14ac:dyDescent="0.2">
      <c r="E3887" s="87"/>
    </row>
    <row r="3888" spans="5:5" x14ac:dyDescent="0.2">
      <c r="E3888" s="87"/>
    </row>
    <row r="3889" spans="5:5" x14ac:dyDescent="0.2">
      <c r="E3889" s="87"/>
    </row>
    <row r="3890" spans="5:5" x14ac:dyDescent="0.2">
      <c r="E3890" s="87"/>
    </row>
    <row r="3891" spans="5:5" x14ac:dyDescent="0.2">
      <c r="E3891" s="87"/>
    </row>
    <row r="3892" spans="5:5" x14ac:dyDescent="0.2">
      <c r="E3892" s="87"/>
    </row>
    <row r="3893" spans="5:5" x14ac:dyDescent="0.2">
      <c r="E3893" s="87"/>
    </row>
    <row r="3894" spans="5:5" x14ac:dyDescent="0.2">
      <c r="E3894" s="87"/>
    </row>
    <row r="3895" spans="5:5" x14ac:dyDescent="0.2">
      <c r="E3895" s="87"/>
    </row>
    <row r="3896" spans="5:5" x14ac:dyDescent="0.2">
      <c r="E3896" s="87"/>
    </row>
    <row r="3897" spans="5:5" x14ac:dyDescent="0.2">
      <c r="E3897" s="87"/>
    </row>
    <row r="3898" spans="5:5" x14ac:dyDescent="0.2">
      <c r="E3898" s="87"/>
    </row>
    <row r="3899" spans="5:5" x14ac:dyDescent="0.2">
      <c r="E3899" s="87"/>
    </row>
    <row r="3900" spans="5:5" x14ac:dyDescent="0.2">
      <c r="E3900" s="87"/>
    </row>
    <row r="3901" spans="5:5" x14ac:dyDescent="0.2">
      <c r="E3901" s="87"/>
    </row>
    <row r="3902" spans="5:5" x14ac:dyDescent="0.2">
      <c r="E3902" s="87"/>
    </row>
    <row r="3903" spans="5:5" x14ac:dyDescent="0.2">
      <c r="E3903" s="87"/>
    </row>
    <row r="3904" spans="5:5" x14ac:dyDescent="0.2">
      <c r="E3904" s="87"/>
    </row>
    <row r="3905" spans="5:5" x14ac:dyDescent="0.2">
      <c r="E3905" s="87"/>
    </row>
    <row r="3906" spans="5:5" x14ac:dyDescent="0.2">
      <c r="E3906" s="87"/>
    </row>
    <row r="3907" spans="5:5" x14ac:dyDescent="0.2">
      <c r="E3907" s="87"/>
    </row>
    <row r="3908" spans="5:5" x14ac:dyDescent="0.2">
      <c r="E3908" s="87"/>
    </row>
    <row r="3909" spans="5:5" x14ac:dyDescent="0.2">
      <c r="E3909" s="87"/>
    </row>
    <row r="3910" spans="5:5" x14ac:dyDescent="0.2">
      <c r="E3910" s="87"/>
    </row>
    <row r="3911" spans="5:5" x14ac:dyDescent="0.2">
      <c r="E3911" s="87"/>
    </row>
    <row r="3912" spans="5:5" x14ac:dyDescent="0.2">
      <c r="E3912" s="87"/>
    </row>
    <row r="3913" spans="5:5" x14ac:dyDescent="0.2">
      <c r="E3913" s="87"/>
    </row>
    <row r="3914" spans="5:5" x14ac:dyDescent="0.2">
      <c r="E3914" s="87"/>
    </row>
    <row r="3915" spans="5:5" x14ac:dyDescent="0.2">
      <c r="E3915" s="87"/>
    </row>
    <row r="3916" spans="5:5" x14ac:dyDescent="0.2">
      <c r="E3916" s="87"/>
    </row>
    <row r="3917" spans="5:5" x14ac:dyDescent="0.2">
      <c r="E3917" s="87"/>
    </row>
    <row r="3918" spans="5:5" x14ac:dyDescent="0.2">
      <c r="E3918" s="87"/>
    </row>
    <row r="3919" spans="5:5" x14ac:dyDescent="0.2">
      <c r="E3919" s="87"/>
    </row>
    <row r="3920" spans="5:5" x14ac:dyDescent="0.2">
      <c r="E3920" s="87"/>
    </row>
    <row r="3921" spans="5:5" x14ac:dyDescent="0.2">
      <c r="E3921" s="87"/>
    </row>
    <row r="3922" spans="5:5" x14ac:dyDescent="0.2">
      <c r="E3922" s="87"/>
    </row>
    <row r="3923" spans="5:5" x14ac:dyDescent="0.2">
      <c r="E3923" s="87"/>
    </row>
    <row r="3924" spans="5:5" x14ac:dyDescent="0.2">
      <c r="E3924" s="87"/>
    </row>
    <row r="3925" spans="5:5" x14ac:dyDescent="0.2">
      <c r="E3925" s="87"/>
    </row>
    <row r="3926" spans="5:5" x14ac:dyDescent="0.2">
      <c r="E3926" s="87"/>
    </row>
    <row r="3927" spans="5:5" x14ac:dyDescent="0.2">
      <c r="E3927" s="87"/>
    </row>
    <row r="3928" spans="5:5" x14ac:dyDescent="0.2">
      <c r="E3928" s="87"/>
    </row>
    <row r="3929" spans="5:5" x14ac:dyDescent="0.2">
      <c r="E3929" s="87"/>
    </row>
    <row r="3930" spans="5:5" x14ac:dyDescent="0.2">
      <c r="E3930" s="87"/>
    </row>
    <row r="3931" spans="5:5" x14ac:dyDescent="0.2">
      <c r="E3931" s="87"/>
    </row>
    <row r="3932" spans="5:5" x14ac:dyDescent="0.2">
      <c r="E3932" s="87"/>
    </row>
    <row r="3933" spans="5:5" x14ac:dyDescent="0.2">
      <c r="E3933" s="87"/>
    </row>
    <row r="3934" spans="5:5" x14ac:dyDescent="0.2">
      <c r="E3934" s="87"/>
    </row>
    <row r="3935" spans="5:5" x14ac:dyDescent="0.2">
      <c r="E3935" s="87"/>
    </row>
    <row r="3936" spans="5:5" x14ac:dyDescent="0.2">
      <c r="E3936" s="87"/>
    </row>
    <row r="3937" spans="5:5" x14ac:dyDescent="0.2">
      <c r="E3937" s="87"/>
    </row>
    <row r="3938" spans="5:5" x14ac:dyDescent="0.2">
      <c r="E3938" s="87"/>
    </row>
    <row r="3939" spans="5:5" x14ac:dyDescent="0.2">
      <c r="E3939" s="87"/>
    </row>
    <row r="3940" spans="5:5" x14ac:dyDescent="0.2">
      <c r="E3940" s="87"/>
    </row>
    <row r="3941" spans="5:5" x14ac:dyDescent="0.2">
      <c r="E3941" s="87"/>
    </row>
    <row r="3942" spans="5:5" x14ac:dyDescent="0.2">
      <c r="E3942" s="87"/>
    </row>
    <row r="3943" spans="5:5" x14ac:dyDescent="0.2">
      <c r="E3943" s="87"/>
    </row>
    <row r="3944" spans="5:5" x14ac:dyDescent="0.2">
      <c r="E3944" s="87"/>
    </row>
    <row r="3945" spans="5:5" x14ac:dyDescent="0.2">
      <c r="E3945" s="87"/>
    </row>
    <row r="3946" spans="5:5" x14ac:dyDescent="0.2">
      <c r="E3946" s="87"/>
    </row>
    <row r="3947" spans="5:5" x14ac:dyDescent="0.2">
      <c r="E3947" s="87"/>
    </row>
    <row r="3948" spans="5:5" x14ac:dyDescent="0.2">
      <c r="E3948" s="87"/>
    </row>
    <row r="3949" spans="5:5" x14ac:dyDescent="0.2">
      <c r="E3949" s="87"/>
    </row>
    <row r="3950" spans="5:5" x14ac:dyDescent="0.2">
      <c r="E3950" s="87"/>
    </row>
    <row r="3951" spans="5:5" x14ac:dyDescent="0.2">
      <c r="E3951" s="87"/>
    </row>
    <row r="3952" spans="5:5" x14ac:dyDescent="0.2">
      <c r="E3952" s="87"/>
    </row>
    <row r="3953" spans="5:5" x14ac:dyDescent="0.2">
      <c r="E3953" s="87"/>
    </row>
    <row r="3954" spans="5:5" x14ac:dyDescent="0.2">
      <c r="E3954" s="87"/>
    </row>
    <row r="3955" spans="5:5" x14ac:dyDescent="0.2">
      <c r="E3955" s="87"/>
    </row>
    <row r="3956" spans="5:5" x14ac:dyDescent="0.2">
      <c r="E3956" s="87"/>
    </row>
    <row r="3957" spans="5:5" x14ac:dyDescent="0.2">
      <c r="E3957" s="87"/>
    </row>
    <row r="3958" spans="5:5" x14ac:dyDescent="0.2">
      <c r="E3958" s="87"/>
    </row>
    <row r="3959" spans="5:5" x14ac:dyDescent="0.2">
      <c r="E3959" s="87"/>
    </row>
    <row r="3960" spans="5:5" x14ac:dyDescent="0.2">
      <c r="E3960" s="87"/>
    </row>
    <row r="3961" spans="5:5" x14ac:dyDescent="0.2">
      <c r="E3961" s="87"/>
    </row>
    <row r="3962" spans="5:5" x14ac:dyDescent="0.2">
      <c r="E3962" s="87"/>
    </row>
    <row r="3963" spans="5:5" x14ac:dyDescent="0.2">
      <c r="E3963" s="87"/>
    </row>
    <row r="3964" spans="5:5" x14ac:dyDescent="0.2">
      <c r="E3964" s="87"/>
    </row>
    <row r="3965" spans="5:5" x14ac:dyDescent="0.2">
      <c r="E3965" s="87"/>
    </row>
    <row r="3966" spans="5:5" x14ac:dyDescent="0.2">
      <c r="E3966" s="87"/>
    </row>
    <row r="3967" spans="5:5" x14ac:dyDescent="0.2">
      <c r="E3967" s="87"/>
    </row>
    <row r="3968" spans="5:5" x14ac:dyDescent="0.2">
      <c r="E3968" s="87"/>
    </row>
    <row r="3969" spans="5:5" x14ac:dyDescent="0.2">
      <c r="E3969" s="87"/>
    </row>
    <row r="3970" spans="5:5" x14ac:dyDescent="0.2">
      <c r="E3970" s="87"/>
    </row>
    <row r="3971" spans="5:5" x14ac:dyDescent="0.2">
      <c r="E3971" s="87"/>
    </row>
    <row r="3972" spans="5:5" x14ac:dyDescent="0.2">
      <c r="E3972" s="87"/>
    </row>
    <row r="3973" spans="5:5" x14ac:dyDescent="0.2">
      <c r="E3973" s="87"/>
    </row>
    <row r="3974" spans="5:5" x14ac:dyDescent="0.2">
      <c r="E3974" s="87"/>
    </row>
    <row r="3975" spans="5:5" x14ac:dyDescent="0.2">
      <c r="E3975" s="87"/>
    </row>
    <row r="3976" spans="5:5" x14ac:dyDescent="0.2">
      <c r="E3976" s="87"/>
    </row>
    <row r="3977" spans="5:5" x14ac:dyDescent="0.2">
      <c r="E3977" s="87"/>
    </row>
    <row r="3978" spans="5:5" x14ac:dyDescent="0.2">
      <c r="E3978" s="87"/>
    </row>
    <row r="3979" spans="5:5" x14ac:dyDescent="0.2">
      <c r="E3979" s="87"/>
    </row>
    <row r="3980" spans="5:5" x14ac:dyDescent="0.2">
      <c r="E3980" s="87"/>
    </row>
    <row r="3981" spans="5:5" x14ac:dyDescent="0.2">
      <c r="E3981" s="87"/>
    </row>
    <row r="3982" spans="5:5" x14ac:dyDescent="0.2">
      <c r="E3982" s="87"/>
    </row>
    <row r="3983" spans="5:5" x14ac:dyDescent="0.2">
      <c r="E3983" s="87"/>
    </row>
    <row r="3984" spans="5:5" x14ac:dyDescent="0.2">
      <c r="E3984" s="87"/>
    </row>
    <row r="3985" spans="5:5" x14ac:dyDescent="0.2">
      <c r="E3985" s="87"/>
    </row>
    <row r="3986" spans="5:5" x14ac:dyDescent="0.2">
      <c r="E3986" s="87"/>
    </row>
    <row r="3987" spans="5:5" x14ac:dyDescent="0.2">
      <c r="E3987" s="87"/>
    </row>
    <row r="3988" spans="5:5" x14ac:dyDescent="0.2">
      <c r="E3988" s="87"/>
    </row>
    <row r="3989" spans="5:5" x14ac:dyDescent="0.2">
      <c r="E3989" s="87"/>
    </row>
    <row r="3990" spans="5:5" x14ac:dyDescent="0.2">
      <c r="E3990" s="87"/>
    </row>
    <row r="3991" spans="5:5" x14ac:dyDescent="0.2">
      <c r="E3991" s="87"/>
    </row>
    <row r="3992" spans="5:5" x14ac:dyDescent="0.2">
      <c r="E3992" s="87"/>
    </row>
    <row r="3993" spans="5:5" x14ac:dyDescent="0.2">
      <c r="E3993" s="87"/>
    </row>
    <row r="3994" spans="5:5" x14ac:dyDescent="0.2">
      <c r="E3994" s="87"/>
    </row>
    <row r="3995" spans="5:5" x14ac:dyDescent="0.2">
      <c r="E3995" s="87"/>
    </row>
    <row r="3996" spans="5:5" x14ac:dyDescent="0.2">
      <c r="E3996" s="87"/>
    </row>
    <row r="3997" spans="5:5" x14ac:dyDescent="0.2">
      <c r="E3997" s="87"/>
    </row>
    <row r="3998" spans="5:5" x14ac:dyDescent="0.2">
      <c r="E3998" s="87"/>
    </row>
    <row r="3999" spans="5:5" x14ac:dyDescent="0.2">
      <c r="E3999" s="87"/>
    </row>
    <row r="4000" spans="5:5" x14ac:dyDescent="0.2">
      <c r="E4000" s="87"/>
    </row>
    <row r="4001" spans="5:5" x14ac:dyDescent="0.2">
      <c r="E4001" s="87"/>
    </row>
    <row r="4002" spans="5:5" x14ac:dyDescent="0.2">
      <c r="E4002" s="87"/>
    </row>
    <row r="4003" spans="5:5" x14ac:dyDescent="0.2">
      <c r="E4003" s="87"/>
    </row>
    <row r="4004" spans="5:5" x14ac:dyDescent="0.2">
      <c r="E4004" s="87"/>
    </row>
    <row r="4005" spans="5:5" x14ac:dyDescent="0.2">
      <c r="E4005" s="87"/>
    </row>
    <row r="4006" spans="5:5" x14ac:dyDescent="0.2">
      <c r="E4006" s="87"/>
    </row>
    <row r="4007" spans="5:5" x14ac:dyDescent="0.2">
      <c r="E4007" s="87"/>
    </row>
    <row r="4008" spans="5:5" x14ac:dyDescent="0.2">
      <c r="E4008" s="87"/>
    </row>
    <row r="4009" spans="5:5" x14ac:dyDescent="0.2">
      <c r="E4009" s="87"/>
    </row>
    <row r="4010" spans="5:5" x14ac:dyDescent="0.2">
      <c r="E4010" s="87"/>
    </row>
    <row r="4011" spans="5:5" x14ac:dyDescent="0.2">
      <c r="E4011" s="87"/>
    </row>
    <row r="4012" spans="5:5" x14ac:dyDescent="0.2">
      <c r="E4012" s="87"/>
    </row>
    <row r="4013" spans="5:5" x14ac:dyDescent="0.2">
      <c r="E4013" s="87"/>
    </row>
    <row r="4014" spans="5:5" x14ac:dyDescent="0.2">
      <c r="E4014" s="87"/>
    </row>
    <row r="4015" spans="5:5" x14ac:dyDescent="0.2">
      <c r="E4015" s="87"/>
    </row>
    <row r="4016" spans="5:5" x14ac:dyDescent="0.2">
      <c r="E4016" s="87"/>
    </row>
    <row r="4017" spans="5:5" x14ac:dyDescent="0.2">
      <c r="E4017" s="87"/>
    </row>
    <row r="4018" spans="5:5" x14ac:dyDescent="0.2">
      <c r="E4018" s="87"/>
    </row>
    <row r="4019" spans="5:5" x14ac:dyDescent="0.2">
      <c r="E4019" s="87"/>
    </row>
    <row r="4020" spans="5:5" x14ac:dyDescent="0.2">
      <c r="E4020" s="87"/>
    </row>
    <row r="4021" spans="5:5" x14ac:dyDescent="0.2">
      <c r="E4021" s="87"/>
    </row>
    <row r="4022" spans="5:5" x14ac:dyDescent="0.2">
      <c r="E4022" s="87"/>
    </row>
    <row r="4023" spans="5:5" x14ac:dyDescent="0.2">
      <c r="E4023" s="87"/>
    </row>
    <row r="4024" spans="5:5" x14ac:dyDescent="0.2">
      <c r="E4024" s="87"/>
    </row>
    <row r="4025" spans="5:5" x14ac:dyDescent="0.2">
      <c r="E4025" s="87"/>
    </row>
    <row r="4026" spans="5:5" x14ac:dyDescent="0.2">
      <c r="E4026" s="87"/>
    </row>
    <row r="4027" spans="5:5" x14ac:dyDescent="0.2">
      <c r="E4027" s="87"/>
    </row>
    <row r="4028" spans="5:5" x14ac:dyDescent="0.2">
      <c r="E4028" s="87"/>
    </row>
    <row r="4029" spans="5:5" x14ac:dyDescent="0.2">
      <c r="E4029" s="87"/>
    </row>
    <row r="4030" spans="5:5" x14ac:dyDescent="0.2">
      <c r="E4030" s="87"/>
    </row>
    <row r="4031" spans="5:5" x14ac:dyDescent="0.2">
      <c r="E4031" s="87"/>
    </row>
    <row r="4032" spans="5:5" x14ac:dyDescent="0.2">
      <c r="E4032" s="87"/>
    </row>
    <row r="4033" spans="5:5" x14ac:dyDescent="0.2">
      <c r="E4033" s="87"/>
    </row>
    <row r="4034" spans="5:5" x14ac:dyDescent="0.2">
      <c r="E4034" s="87"/>
    </row>
    <row r="4035" spans="5:5" x14ac:dyDescent="0.2">
      <c r="E4035" s="87"/>
    </row>
    <row r="4036" spans="5:5" x14ac:dyDescent="0.2">
      <c r="E4036" s="87"/>
    </row>
    <row r="4037" spans="5:5" x14ac:dyDescent="0.2">
      <c r="E4037" s="87"/>
    </row>
    <row r="4038" spans="5:5" x14ac:dyDescent="0.2">
      <c r="E4038" s="87"/>
    </row>
    <row r="4039" spans="5:5" x14ac:dyDescent="0.2">
      <c r="E4039" s="87"/>
    </row>
    <row r="4040" spans="5:5" x14ac:dyDescent="0.2">
      <c r="E4040" s="87"/>
    </row>
    <row r="4041" spans="5:5" x14ac:dyDescent="0.2">
      <c r="E4041" s="87"/>
    </row>
    <row r="4042" spans="5:5" x14ac:dyDescent="0.2">
      <c r="E4042" s="87"/>
    </row>
    <row r="4043" spans="5:5" x14ac:dyDescent="0.2">
      <c r="E4043" s="87"/>
    </row>
    <row r="4044" spans="5:5" x14ac:dyDescent="0.2">
      <c r="E4044" s="87"/>
    </row>
    <row r="4045" spans="5:5" x14ac:dyDescent="0.2">
      <c r="E4045" s="87"/>
    </row>
    <row r="4046" spans="5:5" x14ac:dyDescent="0.2">
      <c r="E4046" s="87"/>
    </row>
    <row r="4047" spans="5:5" x14ac:dyDescent="0.2">
      <c r="E4047" s="87"/>
    </row>
    <row r="4048" spans="5:5" x14ac:dyDescent="0.2">
      <c r="E4048" s="87"/>
    </row>
    <row r="4049" spans="5:5" x14ac:dyDescent="0.2">
      <c r="E4049" s="87"/>
    </row>
    <row r="4050" spans="5:5" x14ac:dyDescent="0.2">
      <c r="E4050" s="87"/>
    </row>
    <row r="4051" spans="5:5" x14ac:dyDescent="0.2">
      <c r="E4051" s="87"/>
    </row>
    <row r="4052" spans="5:5" x14ac:dyDescent="0.2">
      <c r="E4052" s="87"/>
    </row>
    <row r="4053" spans="5:5" x14ac:dyDescent="0.2">
      <c r="E4053" s="87"/>
    </row>
    <row r="4054" spans="5:5" x14ac:dyDescent="0.2">
      <c r="E4054" s="87"/>
    </row>
    <row r="4055" spans="5:5" x14ac:dyDescent="0.2">
      <c r="E4055" s="87"/>
    </row>
    <row r="4056" spans="5:5" x14ac:dyDescent="0.2">
      <c r="E4056" s="87"/>
    </row>
    <row r="4057" spans="5:5" x14ac:dyDescent="0.2">
      <c r="E4057" s="87"/>
    </row>
    <row r="4058" spans="5:5" x14ac:dyDescent="0.2">
      <c r="E4058" s="87"/>
    </row>
    <row r="4059" spans="5:5" x14ac:dyDescent="0.2">
      <c r="E4059" s="87"/>
    </row>
    <row r="4060" spans="5:5" x14ac:dyDescent="0.2">
      <c r="E4060" s="87"/>
    </row>
    <row r="4061" spans="5:5" x14ac:dyDescent="0.2">
      <c r="E4061" s="87"/>
    </row>
    <row r="4062" spans="5:5" x14ac:dyDescent="0.2">
      <c r="E4062" s="87"/>
    </row>
    <row r="4063" spans="5:5" x14ac:dyDescent="0.2">
      <c r="E4063" s="87"/>
    </row>
    <row r="4064" spans="5:5" x14ac:dyDescent="0.2">
      <c r="E4064" s="87"/>
    </row>
    <row r="4065" spans="5:5" x14ac:dyDescent="0.2">
      <c r="E4065" s="87"/>
    </row>
    <row r="4066" spans="5:5" x14ac:dyDescent="0.2">
      <c r="E4066" s="87"/>
    </row>
    <row r="4067" spans="5:5" x14ac:dyDescent="0.2">
      <c r="E4067" s="87"/>
    </row>
    <row r="4068" spans="5:5" x14ac:dyDescent="0.2">
      <c r="E4068" s="87"/>
    </row>
    <row r="4069" spans="5:5" x14ac:dyDescent="0.2">
      <c r="E4069" s="87"/>
    </row>
    <row r="4070" spans="5:5" x14ac:dyDescent="0.2">
      <c r="E4070" s="87"/>
    </row>
    <row r="4071" spans="5:5" x14ac:dyDescent="0.2">
      <c r="E4071" s="87"/>
    </row>
    <row r="4072" spans="5:5" x14ac:dyDescent="0.2">
      <c r="E4072" s="87"/>
    </row>
    <row r="4073" spans="5:5" x14ac:dyDescent="0.2">
      <c r="E4073" s="87"/>
    </row>
    <row r="4074" spans="5:5" x14ac:dyDescent="0.2">
      <c r="E4074" s="87"/>
    </row>
    <row r="4075" spans="5:5" x14ac:dyDescent="0.2">
      <c r="E4075" s="87"/>
    </row>
    <row r="4076" spans="5:5" x14ac:dyDescent="0.2">
      <c r="E4076" s="87"/>
    </row>
    <row r="4077" spans="5:5" x14ac:dyDescent="0.2">
      <c r="E4077" s="87"/>
    </row>
    <row r="4078" spans="5:5" x14ac:dyDescent="0.2">
      <c r="E4078" s="87"/>
    </row>
    <row r="4079" spans="5:5" x14ac:dyDescent="0.2">
      <c r="E4079" s="87"/>
    </row>
    <row r="4080" spans="5:5" x14ac:dyDescent="0.2">
      <c r="E4080" s="87"/>
    </row>
    <row r="4081" spans="5:5" x14ac:dyDescent="0.2">
      <c r="E4081" s="87"/>
    </row>
    <row r="4082" spans="5:5" x14ac:dyDescent="0.2">
      <c r="E4082" s="87"/>
    </row>
    <row r="4083" spans="5:5" x14ac:dyDescent="0.2">
      <c r="E4083" s="87"/>
    </row>
    <row r="4084" spans="5:5" x14ac:dyDescent="0.2">
      <c r="E4084" s="87"/>
    </row>
    <row r="4085" spans="5:5" x14ac:dyDescent="0.2">
      <c r="E4085" s="87"/>
    </row>
    <row r="4086" spans="5:5" x14ac:dyDescent="0.2">
      <c r="E4086" s="87"/>
    </row>
    <row r="4087" spans="5:5" x14ac:dyDescent="0.2">
      <c r="E4087" s="87"/>
    </row>
    <row r="4088" spans="5:5" x14ac:dyDescent="0.2">
      <c r="E4088" s="87"/>
    </row>
    <row r="4089" spans="5:5" x14ac:dyDescent="0.2">
      <c r="E4089" s="87"/>
    </row>
    <row r="4090" spans="5:5" x14ac:dyDescent="0.2">
      <c r="E4090" s="87"/>
    </row>
    <row r="4091" spans="5:5" x14ac:dyDescent="0.2">
      <c r="E4091" s="87"/>
    </row>
    <row r="4092" spans="5:5" x14ac:dyDescent="0.2">
      <c r="E4092" s="87"/>
    </row>
    <row r="4093" spans="5:5" x14ac:dyDescent="0.2">
      <c r="E4093" s="87"/>
    </row>
    <row r="4094" spans="5:5" x14ac:dyDescent="0.2">
      <c r="E4094" s="87"/>
    </row>
    <row r="4095" spans="5:5" x14ac:dyDescent="0.2">
      <c r="E4095" s="87"/>
    </row>
    <row r="4096" spans="5:5" x14ac:dyDescent="0.2">
      <c r="E4096" s="87"/>
    </row>
    <row r="4097" spans="5:5" x14ac:dyDescent="0.2">
      <c r="E4097" s="87"/>
    </row>
    <row r="4098" spans="5:5" x14ac:dyDescent="0.2">
      <c r="E4098" s="87"/>
    </row>
    <row r="4099" spans="5:5" x14ac:dyDescent="0.2">
      <c r="E4099" s="87"/>
    </row>
    <row r="4100" spans="5:5" x14ac:dyDescent="0.2">
      <c r="E4100" s="87"/>
    </row>
    <row r="4101" spans="5:5" x14ac:dyDescent="0.2">
      <c r="E4101" s="87"/>
    </row>
    <row r="4102" spans="5:5" x14ac:dyDescent="0.2">
      <c r="E4102" s="87"/>
    </row>
    <row r="4103" spans="5:5" x14ac:dyDescent="0.2">
      <c r="E4103" s="87"/>
    </row>
    <row r="4104" spans="5:5" x14ac:dyDescent="0.2">
      <c r="E4104" s="87"/>
    </row>
    <row r="4105" spans="5:5" x14ac:dyDescent="0.2">
      <c r="E4105" s="87"/>
    </row>
    <row r="4106" spans="5:5" x14ac:dyDescent="0.2">
      <c r="E4106" s="87"/>
    </row>
    <row r="4107" spans="5:5" x14ac:dyDescent="0.2">
      <c r="E4107" s="87"/>
    </row>
    <row r="4108" spans="5:5" x14ac:dyDescent="0.2">
      <c r="E4108" s="87"/>
    </row>
    <row r="4109" spans="5:5" x14ac:dyDescent="0.2">
      <c r="E4109" s="87"/>
    </row>
    <row r="4110" spans="5:5" x14ac:dyDescent="0.2">
      <c r="E4110" s="87"/>
    </row>
    <row r="4111" spans="5:5" x14ac:dyDescent="0.2">
      <c r="E4111" s="87"/>
    </row>
    <row r="4112" spans="5:5" x14ac:dyDescent="0.2">
      <c r="E4112" s="87"/>
    </row>
    <row r="4113" spans="5:5" x14ac:dyDescent="0.2">
      <c r="E4113" s="87"/>
    </row>
    <row r="4114" spans="5:5" x14ac:dyDescent="0.2">
      <c r="E4114" s="87"/>
    </row>
    <row r="4115" spans="5:5" x14ac:dyDescent="0.2">
      <c r="E4115" s="87"/>
    </row>
    <row r="4116" spans="5:5" x14ac:dyDescent="0.2">
      <c r="E4116" s="87"/>
    </row>
    <row r="4117" spans="5:5" x14ac:dyDescent="0.2">
      <c r="E4117" s="87"/>
    </row>
    <row r="4118" spans="5:5" x14ac:dyDescent="0.2">
      <c r="E4118" s="87"/>
    </row>
    <row r="4119" spans="5:5" x14ac:dyDescent="0.2">
      <c r="E4119" s="87"/>
    </row>
    <row r="4120" spans="5:5" x14ac:dyDescent="0.2">
      <c r="E4120" s="87"/>
    </row>
    <row r="4121" spans="5:5" x14ac:dyDescent="0.2">
      <c r="E4121" s="87"/>
    </row>
    <row r="4122" spans="5:5" x14ac:dyDescent="0.2">
      <c r="E4122" s="87"/>
    </row>
    <row r="4123" spans="5:5" x14ac:dyDescent="0.2">
      <c r="E4123" s="87"/>
    </row>
    <row r="4124" spans="5:5" x14ac:dyDescent="0.2">
      <c r="E4124" s="87"/>
    </row>
    <row r="4125" spans="5:5" x14ac:dyDescent="0.2">
      <c r="E4125" s="87"/>
    </row>
    <row r="4126" spans="5:5" x14ac:dyDescent="0.2">
      <c r="E4126" s="87"/>
    </row>
    <row r="4127" spans="5:5" x14ac:dyDescent="0.2">
      <c r="E4127" s="87"/>
    </row>
    <row r="4128" spans="5:5" x14ac:dyDescent="0.2">
      <c r="E4128" s="87"/>
    </row>
    <row r="4129" spans="5:5" x14ac:dyDescent="0.2">
      <c r="E4129" s="87"/>
    </row>
    <row r="4130" spans="5:5" x14ac:dyDescent="0.2">
      <c r="E4130" s="87"/>
    </row>
    <row r="4131" spans="5:5" x14ac:dyDescent="0.2">
      <c r="E4131" s="87"/>
    </row>
    <row r="4132" spans="5:5" x14ac:dyDescent="0.2">
      <c r="E4132" s="87"/>
    </row>
    <row r="4133" spans="5:5" x14ac:dyDescent="0.2">
      <c r="E4133" s="87"/>
    </row>
    <row r="4134" spans="5:5" x14ac:dyDescent="0.2">
      <c r="E4134" s="87"/>
    </row>
    <row r="4135" spans="5:5" x14ac:dyDescent="0.2">
      <c r="E4135" s="87"/>
    </row>
    <row r="4136" spans="5:5" x14ac:dyDescent="0.2">
      <c r="E4136" s="87"/>
    </row>
    <row r="4137" spans="5:5" x14ac:dyDescent="0.2">
      <c r="E4137" s="87"/>
    </row>
    <row r="4138" spans="5:5" x14ac:dyDescent="0.2">
      <c r="E4138" s="87"/>
    </row>
    <row r="4139" spans="5:5" x14ac:dyDescent="0.2">
      <c r="E4139" s="87"/>
    </row>
    <row r="4140" spans="5:5" x14ac:dyDescent="0.2">
      <c r="E4140" s="87"/>
    </row>
    <row r="4141" spans="5:5" x14ac:dyDescent="0.2">
      <c r="E4141" s="87"/>
    </row>
    <row r="4142" spans="5:5" x14ac:dyDescent="0.2">
      <c r="E4142" s="87"/>
    </row>
    <row r="4143" spans="5:5" x14ac:dyDescent="0.2">
      <c r="E4143" s="87"/>
    </row>
    <row r="4144" spans="5:5" x14ac:dyDescent="0.2">
      <c r="E4144" s="87"/>
    </row>
    <row r="4145" spans="5:5" x14ac:dyDescent="0.2">
      <c r="E4145" s="87"/>
    </row>
    <row r="4146" spans="5:5" x14ac:dyDescent="0.2">
      <c r="E4146" s="87"/>
    </row>
    <row r="4147" spans="5:5" x14ac:dyDescent="0.2">
      <c r="E4147" s="87"/>
    </row>
    <row r="4148" spans="5:5" x14ac:dyDescent="0.2">
      <c r="E4148" s="87"/>
    </row>
    <row r="4149" spans="5:5" x14ac:dyDescent="0.2">
      <c r="E4149" s="87"/>
    </row>
    <row r="4150" spans="5:5" x14ac:dyDescent="0.2">
      <c r="E4150" s="87"/>
    </row>
    <row r="4151" spans="5:5" x14ac:dyDescent="0.2">
      <c r="E4151" s="87"/>
    </row>
    <row r="4152" spans="5:5" x14ac:dyDescent="0.2">
      <c r="E4152" s="87"/>
    </row>
    <row r="4153" spans="5:5" x14ac:dyDescent="0.2">
      <c r="E4153" s="87"/>
    </row>
    <row r="4154" spans="5:5" x14ac:dyDescent="0.2">
      <c r="E4154" s="87"/>
    </row>
    <row r="4155" spans="5:5" x14ac:dyDescent="0.2">
      <c r="E4155" s="87"/>
    </row>
    <row r="4156" spans="5:5" x14ac:dyDescent="0.2">
      <c r="E4156" s="87"/>
    </row>
    <row r="4157" spans="5:5" x14ac:dyDescent="0.2">
      <c r="E4157" s="87"/>
    </row>
    <row r="4158" spans="5:5" x14ac:dyDescent="0.2">
      <c r="E4158" s="87"/>
    </row>
    <row r="4159" spans="5:5" x14ac:dyDescent="0.2">
      <c r="E4159" s="87"/>
    </row>
    <row r="4160" spans="5:5" x14ac:dyDescent="0.2">
      <c r="E4160" s="87"/>
    </row>
    <row r="4161" spans="5:5" x14ac:dyDescent="0.2">
      <c r="E4161" s="87"/>
    </row>
    <row r="4162" spans="5:5" x14ac:dyDescent="0.2">
      <c r="E4162" s="87"/>
    </row>
    <row r="4163" spans="5:5" x14ac:dyDescent="0.2">
      <c r="E4163" s="87"/>
    </row>
    <row r="4164" spans="5:5" x14ac:dyDescent="0.2">
      <c r="E4164" s="87"/>
    </row>
    <row r="4165" spans="5:5" x14ac:dyDescent="0.2">
      <c r="E4165" s="87"/>
    </row>
    <row r="4166" spans="5:5" x14ac:dyDescent="0.2">
      <c r="E4166" s="87"/>
    </row>
    <row r="4167" spans="5:5" x14ac:dyDescent="0.2">
      <c r="E4167" s="87"/>
    </row>
    <row r="4168" spans="5:5" x14ac:dyDescent="0.2">
      <c r="E4168" s="87"/>
    </row>
    <row r="4169" spans="5:5" x14ac:dyDescent="0.2">
      <c r="E4169" s="87"/>
    </row>
    <row r="4170" spans="5:5" x14ac:dyDescent="0.2">
      <c r="E4170" s="87"/>
    </row>
    <row r="4171" spans="5:5" x14ac:dyDescent="0.2">
      <c r="E4171" s="87"/>
    </row>
    <row r="4172" spans="5:5" x14ac:dyDescent="0.2">
      <c r="E4172" s="87"/>
    </row>
    <row r="4173" spans="5:5" x14ac:dyDescent="0.2">
      <c r="E4173" s="87"/>
    </row>
    <row r="4174" spans="5:5" x14ac:dyDescent="0.2">
      <c r="E4174" s="87"/>
    </row>
    <row r="4175" spans="5:5" x14ac:dyDescent="0.2">
      <c r="E4175" s="87"/>
    </row>
    <row r="4176" spans="5:5" x14ac:dyDescent="0.2">
      <c r="E4176" s="87"/>
    </row>
    <row r="4177" spans="5:5" x14ac:dyDescent="0.2">
      <c r="E4177" s="87"/>
    </row>
    <row r="4178" spans="5:5" x14ac:dyDescent="0.2">
      <c r="E4178" s="87"/>
    </row>
    <row r="4179" spans="5:5" x14ac:dyDescent="0.2">
      <c r="E4179" s="87"/>
    </row>
    <row r="4180" spans="5:5" x14ac:dyDescent="0.2">
      <c r="E4180" s="87"/>
    </row>
    <row r="4181" spans="5:5" x14ac:dyDescent="0.2">
      <c r="E4181" s="87"/>
    </row>
    <row r="4182" spans="5:5" x14ac:dyDescent="0.2">
      <c r="E4182" s="87"/>
    </row>
    <row r="4183" spans="5:5" x14ac:dyDescent="0.2">
      <c r="E4183" s="87"/>
    </row>
    <row r="4184" spans="5:5" x14ac:dyDescent="0.2">
      <c r="E4184" s="87"/>
    </row>
    <row r="4185" spans="5:5" x14ac:dyDescent="0.2">
      <c r="E4185" s="87"/>
    </row>
    <row r="4186" spans="5:5" x14ac:dyDescent="0.2">
      <c r="E4186" s="87"/>
    </row>
    <row r="4187" spans="5:5" x14ac:dyDescent="0.2">
      <c r="E4187" s="87"/>
    </row>
    <row r="4188" spans="5:5" x14ac:dyDescent="0.2">
      <c r="E4188" s="87"/>
    </row>
    <row r="4189" spans="5:5" x14ac:dyDescent="0.2">
      <c r="E4189" s="87"/>
    </row>
    <row r="4190" spans="5:5" x14ac:dyDescent="0.2">
      <c r="E4190" s="87"/>
    </row>
    <row r="4191" spans="5:5" x14ac:dyDescent="0.2">
      <c r="E4191" s="87"/>
    </row>
    <row r="4192" spans="5:5" x14ac:dyDescent="0.2">
      <c r="E4192" s="87"/>
    </row>
    <row r="4193" spans="5:5" x14ac:dyDescent="0.2">
      <c r="E4193" s="87"/>
    </row>
    <row r="4194" spans="5:5" x14ac:dyDescent="0.2">
      <c r="E4194" s="87"/>
    </row>
    <row r="4195" spans="5:5" x14ac:dyDescent="0.2">
      <c r="E4195" s="87"/>
    </row>
    <row r="4196" spans="5:5" x14ac:dyDescent="0.2">
      <c r="E4196" s="87"/>
    </row>
    <row r="4197" spans="5:5" x14ac:dyDescent="0.2">
      <c r="E4197" s="87"/>
    </row>
    <row r="4198" spans="5:5" x14ac:dyDescent="0.2">
      <c r="E4198" s="87"/>
    </row>
    <row r="4199" spans="5:5" x14ac:dyDescent="0.2">
      <c r="E4199" s="87"/>
    </row>
    <row r="4200" spans="5:5" x14ac:dyDescent="0.2">
      <c r="E4200" s="87"/>
    </row>
    <row r="4201" spans="5:5" x14ac:dyDescent="0.2">
      <c r="E4201" s="87"/>
    </row>
    <row r="4202" spans="5:5" x14ac:dyDescent="0.2">
      <c r="E4202" s="87"/>
    </row>
    <row r="4203" spans="5:5" x14ac:dyDescent="0.2">
      <c r="E4203" s="87"/>
    </row>
    <row r="4204" spans="5:5" x14ac:dyDescent="0.2">
      <c r="E4204" s="87"/>
    </row>
    <row r="4205" spans="5:5" x14ac:dyDescent="0.2">
      <c r="E4205" s="87"/>
    </row>
    <row r="4206" spans="5:5" x14ac:dyDescent="0.2">
      <c r="E4206" s="87"/>
    </row>
    <row r="4207" spans="5:5" x14ac:dyDescent="0.2">
      <c r="E4207" s="87"/>
    </row>
    <row r="4208" spans="5:5" x14ac:dyDescent="0.2">
      <c r="E4208" s="87"/>
    </row>
    <row r="4209" spans="5:5" x14ac:dyDescent="0.2">
      <c r="E4209" s="87"/>
    </row>
    <row r="4210" spans="5:5" x14ac:dyDescent="0.2">
      <c r="E4210" s="87"/>
    </row>
    <row r="4211" spans="5:5" x14ac:dyDescent="0.2">
      <c r="E4211" s="87"/>
    </row>
    <row r="4212" spans="5:5" x14ac:dyDescent="0.2">
      <c r="E4212" s="87"/>
    </row>
    <row r="4213" spans="5:5" x14ac:dyDescent="0.2">
      <c r="E4213" s="87"/>
    </row>
    <row r="4214" spans="5:5" x14ac:dyDescent="0.2">
      <c r="E4214" s="87"/>
    </row>
    <row r="4215" spans="5:5" x14ac:dyDescent="0.2">
      <c r="E4215" s="87"/>
    </row>
    <row r="4216" spans="5:5" x14ac:dyDescent="0.2">
      <c r="E4216" s="87"/>
    </row>
    <row r="4217" spans="5:5" x14ac:dyDescent="0.2">
      <c r="E4217" s="87"/>
    </row>
    <row r="4218" spans="5:5" x14ac:dyDescent="0.2">
      <c r="E4218" s="87"/>
    </row>
    <row r="4219" spans="5:5" x14ac:dyDescent="0.2">
      <c r="E4219" s="87"/>
    </row>
    <row r="4220" spans="5:5" x14ac:dyDescent="0.2">
      <c r="E4220" s="87"/>
    </row>
    <row r="4221" spans="5:5" x14ac:dyDescent="0.2">
      <c r="E4221" s="87"/>
    </row>
    <row r="4222" spans="5:5" x14ac:dyDescent="0.2">
      <c r="E4222" s="87"/>
    </row>
    <row r="4223" spans="5:5" x14ac:dyDescent="0.2">
      <c r="E4223" s="87"/>
    </row>
    <row r="4224" spans="5:5" x14ac:dyDescent="0.2">
      <c r="E4224" s="87"/>
    </row>
    <row r="4225" spans="5:5" x14ac:dyDescent="0.2">
      <c r="E4225" s="87"/>
    </row>
    <row r="4226" spans="5:5" x14ac:dyDescent="0.2">
      <c r="E4226" s="87"/>
    </row>
    <row r="4227" spans="5:5" x14ac:dyDescent="0.2">
      <c r="E4227" s="87"/>
    </row>
    <row r="4228" spans="5:5" x14ac:dyDescent="0.2">
      <c r="E4228" s="87"/>
    </row>
    <row r="4229" spans="5:5" x14ac:dyDescent="0.2">
      <c r="E4229" s="87"/>
    </row>
    <row r="4230" spans="5:5" x14ac:dyDescent="0.2">
      <c r="E4230" s="87"/>
    </row>
    <row r="4231" spans="5:5" x14ac:dyDescent="0.2">
      <c r="E4231" s="87"/>
    </row>
    <row r="4232" spans="5:5" x14ac:dyDescent="0.2">
      <c r="E4232" s="87"/>
    </row>
    <row r="4233" spans="5:5" x14ac:dyDescent="0.2">
      <c r="E4233" s="87"/>
    </row>
    <row r="4234" spans="5:5" x14ac:dyDescent="0.2">
      <c r="E4234" s="87"/>
    </row>
    <row r="4235" spans="5:5" x14ac:dyDescent="0.2">
      <c r="E4235" s="87"/>
    </row>
    <row r="4236" spans="5:5" x14ac:dyDescent="0.2">
      <c r="E4236" s="87"/>
    </row>
    <row r="4237" spans="5:5" x14ac:dyDescent="0.2">
      <c r="E4237" s="87"/>
    </row>
    <row r="4238" spans="5:5" x14ac:dyDescent="0.2">
      <c r="E4238" s="87"/>
    </row>
    <row r="4239" spans="5:5" x14ac:dyDescent="0.2">
      <c r="E4239" s="87"/>
    </row>
    <row r="4240" spans="5:5" x14ac:dyDescent="0.2">
      <c r="E4240" s="87"/>
    </row>
    <row r="4241" spans="5:5" x14ac:dyDescent="0.2">
      <c r="E4241" s="87"/>
    </row>
    <row r="4242" spans="5:5" x14ac:dyDescent="0.2">
      <c r="E4242" s="87"/>
    </row>
    <row r="4243" spans="5:5" x14ac:dyDescent="0.2">
      <c r="E4243" s="87"/>
    </row>
    <row r="4244" spans="5:5" x14ac:dyDescent="0.2">
      <c r="E4244" s="87"/>
    </row>
    <row r="4245" spans="5:5" x14ac:dyDescent="0.2">
      <c r="E4245" s="87"/>
    </row>
    <row r="4246" spans="5:5" x14ac:dyDescent="0.2">
      <c r="E4246" s="87"/>
    </row>
    <row r="4247" spans="5:5" x14ac:dyDescent="0.2">
      <c r="E4247" s="87"/>
    </row>
    <row r="4248" spans="5:5" x14ac:dyDescent="0.2">
      <c r="E4248" s="87"/>
    </row>
    <row r="4249" spans="5:5" x14ac:dyDescent="0.2">
      <c r="E4249" s="87"/>
    </row>
    <row r="4250" spans="5:5" x14ac:dyDescent="0.2">
      <c r="E4250" s="87"/>
    </row>
    <row r="4251" spans="5:5" x14ac:dyDescent="0.2">
      <c r="E4251" s="87"/>
    </row>
    <row r="4252" spans="5:5" x14ac:dyDescent="0.2">
      <c r="E4252" s="87"/>
    </row>
    <row r="4253" spans="5:5" x14ac:dyDescent="0.2">
      <c r="E4253" s="87"/>
    </row>
    <row r="4254" spans="5:5" x14ac:dyDescent="0.2">
      <c r="E4254" s="87"/>
    </row>
    <row r="4255" spans="5:5" x14ac:dyDescent="0.2">
      <c r="E4255" s="87"/>
    </row>
    <row r="4256" spans="5:5" x14ac:dyDescent="0.2">
      <c r="E4256" s="87"/>
    </row>
    <row r="4257" spans="5:5" x14ac:dyDescent="0.2">
      <c r="E4257" s="87"/>
    </row>
    <row r="4258" spans="5:5" x14ac:dyDescent="0.2">
      <c r="E4258" s="87"/>
    </row>
    <row r="4259" spans="5:5" x14ac:dyDescent="0.2">
      <c r="E4259" s="87"/>
    </row>
    <row r="4260" spans="5:5" x14ac:dyDescent="0.2">
      <c r="E4260" s="87"/>
    </row>
    <row r="4261" spans="5:5" x14ac:dyDescent="0.2">
      <c r="E4261" s="87"/>
    </row>
    <row r="4262" spans="5:5" x14ac:dyDescent="0.2">
      <c r="E4262" s="87"/>
    </row>
    <row r="4263" spans="5:5" x14ac:dyDescent="0.2">
      <c r="E4263" s="87"/>
    </row>
    <row r="4264" spans="5:5" x14ac:dyDescent="0.2">
      <c r="E4264" s="87"/>
    </row>
    <row r="4265" spans="5:5" x14ac:dyDescent="0.2">
      <c r="E4265" s="87"/>
    </row>
    <row r="4266" spans="5:5" x14ac:dyDescent="0.2">
      <c r="E4266" s="87"/>
    </row>
    <row r="4267" spans="5:5" x14ac:dyDescent="0.2">
      <c r="E4267" s="87"/>
    </row>
    <row r="4268" spans="5:5" x14ac:dyDescent="0.2">
      <c r="E4268" s="87"/>
    </row>
    <row r="4269" spans="5:5" x14ac:dyDescent="0.2">
      <c r="E4269" s="87"/>
    </row>
    <row r="4270" spans="5:5" x14ac:dyDescent="0.2">
      <c r="E4270" s="87"/>
    </row>
    <row r="4271" spans="5:5" x14ac:dyDescent="0.2">
      <c r="E4271" s="87"/>
    </row>
    <row r="4272" spans="5:5" x14ac:dyDescent="0.2">
      <c r="E4272" s="87"/>
    </row>
    <row r="4273" spans="5:5" x14ac:dyDescent="0.2">
      <c r="E4273" s="87"/>
    </row>
    <row r="4274" spans="5:5" x14ac:dyDescent="0.2">
      <c r="E4274" s="87"/>
    </row>
    <row r="4275" spans="5:5" x14ac:dyDescent="0.2">
      <c r="E4275" s="87"/>
    </row>
    <row r="4276" spans="5:5" x14ac:dyDescent="0.2">
      <c r="E4276" s="87"/>
    </row>
    <row r="4277" spans="5:5" x14ac:dyDescent="0.2">
      <c r="E4277" s="87"/>
    </row>
    <row r="4278" spans="5:5" x14ac:dyDescent="0.2">
      <c r="E4278" s="87"/>
    </row>
    <row r="4279" spans="5:5" x14ac:dyDescent="0.2">
      <c r="E4279" s="87"/>
    </row>
    <row r="4280" spans="5:5" x14ac:dyDescent="0.2">
      <c r="E4280" s="87"/>
    </row>
    <row r="4281" spans="5:5" x14ac:dyDescent="0.2">
      <c r="E4281" s="87"/>
    </row>
    <row r="4282" spans="5:5" x14ac:dyDescent="0.2">
      <c r="E4282" s="87"/>
    </row>
    <row r="4283" spans="5:5" x14ac:dyDescent="0.2">
      <c r="E4283" s="87"/>
    </row>
    <row r="4284" spans="5:5" x14ac:dyDescent="0.2">
      <c r="E4284" s="87"/>
    </row>
    <row r="4285" spans="5:5" x14ac:dyDescent="0.2">
      <c r="E4285" s="87"/>
    </row>
    <row r="4286" spans="5:5" x14ac:dyDescent="0.2">
      <c r="E4286" s="87"/>
    </row>
    <row r="4287" spans="5:5" x14ac:dyDescent="0.2">
      <c r="E4287" s="87"/>
    </row>
    <row r="4288" spans="5:5" x14ac:dyDescent="0.2">
      <c r="E4288" s="87"/>
    </row>
    <row r="4289" spans="5:5" x14ac:dyDescent="0.2">
      <c r="E4289" s="87"/>
    </row>
    <row r="4290" spans="5:5" x14ac:dyDescent="0.2">
      <c r="E4290" s="87"/>
    </row>
    <row r="4291" spans="5:5" x14ac:dyDescent="0.2">
      <c r="E4291" s="87"/>
    </row>
    <row r="4292" spans="5:5" x14ac:dyDescent="0.2">
      <c r="E4292" s="87"/>
    </row>
    <row r="4293" spans="5:5" x14ac:dyDescent="0.2">
      <c r="E4293" s="87"/>
    </row>
    <row r="4294" spans="5:5" x14ac:dyDescent="0.2">
      <c r="E4294" s="87"/>
    </row>
    <row r="4295" spans="5:5" x14ac:dyDescent="0.2">
      <c r="E4295" s="87"/>
    </row>
    <row r="4296" spans="5:5" x14ac:dyDescent="0.2">
      <c r="E4296" s="87"/>
    </row>
    <row r="4297" spans="5:5" x14ac:dyDescent="0.2">
      <c r="E4297" s="87"/>
    </row>
    <row r="4298" spans="5:5" x14ac:dyDescent="0.2">
      <c r="E4298" s="87"/>
    </row>
    <row r="4299" spans="5:5" x14ac:dyDescent="0.2">
      <c r="E4299" s="87"/>
    </row>
    <row r="4300" spans="5:5" x14ac:dyDescent="0.2">
      <c r="E4300" s="87"/>
    </row>
    <row r="4301" spans="5:5" x14ac:dyDescent="0.2">
      <c r="E4301" s="87"/>
    </row>
    <row r="4302" spans="5:5" x14ac:dyDescent="0.2">
      <c r="E4302" s="87"/>
    </row>
    <row r="4303" spans="5:5" x14ac:dyDescent="0.2">
      <c r="E4303" s="87"/>
    </row>
    <row r="4304" spans="5:5" x14ac:dyDescent="0.2">
      <c r="E4304" s="87"/>
    </row>
    <row r="4305" spans="5:5" x14ac:dyDescent="0.2">
      <c r="E4305" s="87"/>
    </row>
    <row r="4306" spans="5:5" x14ac:dyDescent="0.2">
      <c r="E4306" s="87"/>
    </row>
    <row r="4307" spans="5:5" x14ac:dyDescent="0.2">
      <c r="E4307" s="87"/>
    </row>
    <row r="4308" spans="5:5" x14ac:dyDescent="0.2">
      <c r="E4308" s="87"/>
    </row>
    <row r="4309" spans="5:5" x14ac:dyDescent="0.2">
      <c r="E4309" s="87"/>
    </row>
    <row r="4310" spans="5:5" x14ac:dyDescent="0.2">
      <c r="E4310" s="87"/>
    </row>
    <row r="4311" spans="5:5" x14ac:dyDescent="0.2">
      <c r="E4311" s="87"/>
    </row>
    <row r="4312" spans="5:5" x14ac:dyDescent="0.2">
      <c r="E4312" s="87"/>
    </row>
    <row r="4313" spans="5:5" x14ac:dyDescent="0.2">
      <c r="E4313" s="87"/>
    </row>
    <row r="4314" spans="5:5" x14ac:dyDescent="0.2">
      <c r="E4314" s="87"/>
    </row>
    <row r="4315" spans="5:5" x14ac:dyDescent="0.2">
      <c r="E4315" s="87"/>
    </row>
    <row r="4316" spans="5:5" x14ac:dyDescent="0.2">
      <c r="E4316" s="87"/>
    </row>
    <row r="4317" spans="5:5" x14ac:dyDescent="0.2">
      <c r="E4317" s="87"/>
    </row>
    <row r="4318" spans="5:5" x14ac:dyDescent="0.2">
      <c r="E4318" s="87"/>
    </row>
    <row r="4319" spans="5:5" x14ac:dyDescent="0.2">
      <c r="E4319" s="87"/>
    </row>
    <row r="4320" spans="5:5" x14ac:dyDescent="0.2">
      <c r="E4320" s="87"/>
    </row>
    <row r="4321" spans="5:5" x14ac:dyDescent="0.2">
      <c r="E4321" s="87"/>
    </row>
    <row r="4322" spans="5:5" x14ac:dyDescent="0.2">
      <c r="E4322" s="87"/>
    </row>
    <row r="4323" spans="5:5" x14ac:dyDescent="0.2">
      <c r="E4323" s="87"/>
    </row>
    <row r="4324" spans="5:5" x14ac:dyDescent="0.2">
      <c r="E4324" s="87"/>
    </row>
    <row r="4325" spans="5:5" x14ac:dyDescent="0.2">
      <c r="E4325" s="87"/>
    </row>
    <row r="4326" spans="5:5" x14ac:dyDescent="0.2">
      <c r="E4326" s="87"/>
    </row>
    <row r="4327" spans="5:5" x14ac:dyDescent="0.2">
      <c r="E4327" s="87"/>
    </row>
    <row r="4328" spans="5:5" x14ac:dyDescent="0.2">
      <c r="E4328" s="87"/>
    </row>
    <row r="4329" spans="5:5" x14ac:dyDescent="0.2">
      <c r="E4329" s="87"/>
    </row>
    <row r="4330" spans="5:5" x14ac:dyDescent="0.2">
      <c r="E4330" s="87"/>
    </row>
    <row r="4331" spans="5:5" x14ac:dyDescent="0.2">
      <c r="E4331" s="87"/>
    </row>
    <row r="4332" spans="5:5" x14ac:dyDescent="0.2">
      <c r="E4332" s="87"/>
    </row>
    <row r="4333" spans="5:5" x14ac:dyDescent="0.2">
      <c r="E4333" s="87"/>
    </row>
    <row r="4334" spans="5:5" x14ac:dyDescent="0.2">
      <c r="E4334" s="87"/>
    </row>
    <row r="4335" spans="5:5" x14ac:dyDescent="0.2">
      <c r="E4335" s="87"/>
    </row>
    <row r="4336" spans="5:5" x14ac:dyDescent="0.2">
      <c r="E4336" s="87"/>
    </row>
    <row r="4337" spans="5:5" x14ac:dyDescent="0.2">
      <c r="E4337" s="87"/>
    </row>
    <row r="4338" spans="5:5" x14ac:dyDescent="0.2">
      <c r="E4338" s="87"/>
    </row>
    <row r="4339" spans="5:5" x14ac:dyDescent="0.2">
      <c r="E4339" s="87"/>
    </row>
    <row r="4340" spans="5:5" x14ac:dyDescent="0.2">
      <c r="E4340" s="87"/>
    </row>
    <row r="4341" spans="5:5" x14ac:dyDescent="0.2">
      <c r="E4341" s="87"/>
    </row>
    <row r="4342" spans="5:5" x14ac:dyDescent="0.2">
      <c r="E4342" s="87"/>
    </row>
    <row r="4343" spans="5:5" x14ac:dyDescent="0.2">
      <c r="E4343" s="87"/>
    </row>
    <row r="4344" spans="5:5" x14ac:dyDescent="0.2">
      <c r="E4344" s="87"/>
    </row>
    <row r="4345" spans="5:5" x14ac:dyDescent="0.2">
      <c r="E4345" s="87"/>
    </row>
    <row r="4346" spans="5:5" x14ac:dyDescent="0.2">
      <c r="E4346" s="87"/>
    </row>
    <row r="4347" spans="5:5" x14ac:dyDescent="0.2">
      <c r="E4347" s="87"/>
    </row>
    <row r="4348" spans="5:5" x14ac:dyDescent="0.2">
      <c r="E4348" s="87"/>
    </row>
    <row r="4349" spans="5:5" x14ac:dyDescent="0.2">
      <c r="E4349" s="87"/>
    </row>
    <row r="4350" spans="5:5" x14ac:dyDescent="0.2">
      <c r="E4350" s="87"/>
    </row>
    <row r="4351" spans="5:5" x14ac:dyDescent="0.2">
      <c r="E4351" s="87"/>
    </row>
    <row r="4352" spans="5:5" x14ac:dyDescent="0.2">
      <c r="E4352" s="87"/>
    </row>
    <row r="4353" spans="5:5" x14ac:dyDescent="0.2">
      <c r="E4353" s="87"/>
    </row>
    <row r="4354" spans="5:5" x14ac:dyDescent="0.2">
      <c r="E4354" s="87"/>
    </row>
    <row r="4355" spans="5:5" x14ac:dyDescent="0.2">
      <c r="E4355" s="87"/>
    </row>
    <row r="4356" spans="5:5" x14ac:dyDescent="0.2">
      <c r="E4356" s="87"/>
    </row>
    <row r="4357" spans="5:5" x14ac:dyDescent="0.2">
      <c r="E4357" s="87"/>
    </row>
    <row r="4358" spans="5:5" x14ac:dyDescent="0.2">
      <c r="E4358" s="87"/>
    </row>
    <row r="4359" spans="5:5" x14ac:dyDescent="0.2">
      <c r="E4359" s="87"/>
    </row>
    <row r="4360" spans="5:5" x14ac:dyDescent="0.2">
      <c r="E4360" s="87"/>
    </row>
    <row r="4361" spans="5:5" x14ac:dyDescent="0.2">
      <c r="E4361" s="87"/>
    </row>
    <row r="4362" spans="5:5" x14ac:dyDescent="0.2">
      <c r="E4362" s="87"/>
    </row>
    <row r="4363" spans="5:5" x14ac:dyDescent="0.2">
      <c r="E4363" s="87"/>
    </row>
    <row r="4364" spans="5:5" x14ac:dyDescent="0.2">
      <c r="E4364" s="87"/>
    </row>
    <row r="4365" spans="5:5" x14ac:dyDescent="0.2">
      <c r="E4365" s="87"/>
    </row>
    <row r="4366" spans="5:5" x14ac:dyDescent="0.2">
      <c r="E4366" s="87"/>
    </row>
    <row r="4367" spans="5:5" x14ac:dyDescent="0.2">
      <c r="E4367" s="87"/>
    </row>
    <row r="4368" spans="5:5" x14ac:dyDescent="0.2">
      <c r="E4368" s="87"/>
    </row>
    <row r="4369" spans="5:5" x14ac:dyDescent="0.2">
      <c r="E4369" s="87"/>
    </row>
    <row r="4370" spans="5:5" x14ac:dyDescent="0.2">
      <c r="E4370" s="87"/>
    </row>
    <row r="4371" spans="5:5" x14ac:dyDescent="0.2">
      <c r="E4371" s="87"/>
    </row>
    <row r="4372" spans="5:5" x14ac:dyDescent="0.2">
      <c r="E4372" s="87"/>
    </row>
    <row r="4373" spans="5:5" x14ac:dyDescent="0.2">
      <c r="E4373" s="87"/>
    </row>
    <row r="4374" spans="5:5" x14ac:dyDescent="0.2">
      <c r="E4374" s="87"/>
    </row>
    <row r="4375" spans="5:5" x14ac:dyDescent="0.2">
      <c r="E4375" s="87"/>
    </row>
    <row r="4376" spans="5:5" x14ac:dyDescent="0.2">
      <c r="E4376" s="87"/>
    </row>
    <row r="4377" spans="5:5" x14ac:dyDescent="0.2">
      <c r="E4377" s="87"/>
    </row>
    <row r="4378" spans="5:5" x14ac:dyDescent="0.2">
      <c r="E4378" s="87"/>
    </row>
    <row r="4379" spans="5:5" x14ac:dyDescent="0.2">
      <c r="E4379" s="87"/>
    </row>
    <row r="4380" spans="5:5" x14ac:dyDescent="0.2">
      <c r="E4380" s="87"/>
    </row>
    <row r="4381" spans="5:5" x14ac:dyDescent="0.2">
      <c r="E4381" s="87"/>
    </row>
    <row r="4382" spans="5:5" x14ac:dyDescent="0.2">
      <c r="E4382" s="87"/>
    </row>
    <row r="4383" spans="5:5" x14ac:dyDescent="0.2">
      <c r="E4383" s="87"/>
    </row>
    <row r="4384" spans="5:5" x14ac:dyDescent="0.2">
      <c r="E4384" s="87"/>
    </row>
    <row r="4385" spans="5:5" x14ac:dyDescent="0.2">
      <c r="E4385" s="87"/>
    </row>
    <row r="4386" spans="5:5" x14ac:dyDescent="0.2">
      <c r="E4386" s="87"/>
    </row>
    <row r="4387" spans="5:5" x14ac:dyDescent="0.2">
      <c r="E4387" s="87"/>
    </row>
    <row r="4388" spans="5:5" x14ac:dyDescent="0.2">
      <c r="E4388" s="87"/>
    </row>
    <row r="4389" spans="5:5" x14ac:dyDescent="0.2">
      <c r="E4389" s="87"/>
    </row>
    <row r="4390" spans="5:5" x14ac:dyDescent="0.2">
      <c r="E4390" s="87"/>
    </row>
    <row r="4391" spans="5:5" x14ac:dyDescent="0.2">
      <c r="E4391" s="87"/>
    </row>
    <row r="4392" spans="5:5" x14ac:dyDescent="0.2">
      <c r="E4392" s="87"/>
    </row>
    <row r="4393" spans="5:5" x14ac:dyDescent="0.2">
      <c r="E4393" s="87"/>
    </row>
    <row r="4394" spans="5:5" x14ac:dyDescent="0.2">
      <c r="E4394" s="87"/>
    </row>
    <row r="4395" spans="5:5" x14ac:dyDescent="0.2">
      <c r="E4395" s="87"/>
    </row>
    <row r="4396" spans="5:5" x14ac:dyDescent="0.2">
      <c r="E4396" s="87"/>
    </row>
    <row r="4397" spans="5:5" x14ac:dyDescent="0.2">
      <c r="E4397" s="87"/>
    </row>
    <row r="4398" spans="5:5" x14ac:dyDescent="0.2">
      <c r="E4398" s="87"/>
    </row>
    <row r="4399" spans="5:5" x14ac:dyDescent="0.2">
      <c r="E4399" s="87"/>
    </row>
    <row r="4400" spans="5:5" x14ac:dyDescent="0.2">
      <c r="E4400" s="87"/>
    </row>
    <row r="4401" spans="5:5" x14ac:dyDescent="0.2">
      <c r="E4401" s="87"/>
    </row>
    <row r="4402" spans="5:5" x14ac:dyDescent="0.2">
      <c r="E4402" s="87"/>
    </row>
    <row r="4403" spans="5:5" x14ac:dyDescent="0.2">
      <c r="E4403" s="87"/>
    </row>
    <row r="4404" spans="5:5" x14ac:dyDescent="0.2">
      <c r="E4404" s="87"/>
    </row>
    <row r="4405" spans="5:5" x14ac:dyDescent="0.2">
      <c r="E4405" s="87"/>
    </row>
    <row r="4406" spans="5:5" x14ac:dyDescent="0.2">
      <c r="E4406" s="87"/>
    </row>
    <row r="4407" spans="5:5" x14ac:dyDescent="0.2">
      <c r="E4407" s="87"/>
    </row>
    <row r="4408" spans="5:5" x14ac:dyDescent="0.2">
      <c r="E4408" s="87"/>
    </row>
    <row r="4409" spans="5:5" x14ac:dyDescent="0.2">
      <c r="E4409" s="87"/>
    </row>
    <row r="4410" spans="5:5" x14ac:dyDescent="0.2">
      <c r="E4410" s="87"/>
    </row>
    <row r="4411" spans="5:5" x14ac:dyDescent="0.2">
      <c r="E4411" s="87"/>
    </row>
    <row r="4412" spans="5:5" x14ac:dyDescent="0.2">
      <c r="E4412" s="87"/>
    </row>
    <row r="4413" spans="5:5" x14ac:dyDescent="0.2">
      <c r="E4413" s="87"/>
    </row>
    <row r="4414" spans="5:5" x14ac:dyDescent="0.2">
      <c r="E4414" s="87"/>
    </row>
    <row r="4415" spans="5:5" x14ac:dyDescent="0.2">
      <c r="E4415" s="87"/>
    </row>
    <row r="4416" spans="5:5" x14ac:dyDescent="0.2">
      <c r="E4416" s="87"/>
    </row>
    <row r="4417" spans="5:5" x14ac:dyDescent="0.2">
      <c r="E4417" s="87"/>
    </row>
    <row r="4418" spans="5:5" x14ac:dyDescent="0.2">
      <c r="E4418" s="87"/>
    </row>
    <row r="4419" spans="5:5" x14ac:dyDescent="0.2">
      <c r="E4419" s="87"/>
    </row>
    <row r="4420" spans="5:5" x14ac:dyDescent="0.2">
      <c r="E4420" s="87"/>
    </row>
    <row r="4421" spans="5:5" x14ac:dyDescent="0.2">
      <c r="E4421" s="87"/>
    </row>
    <row r="4422" spans="5:5" x14ac:dyDescent="0.2">
      <c r="E4422" s="87"/>
    </row>
    <row r="4423" spans="5:5" x14ac:dyDescent="0.2">
      <c r="E4423" s="87"/>
    </row>
    <row r="4424" spans="5:5" x14ac:dyDescent="0.2">
      <c r="E4424" s="87"/>
    </row>
    <row r="4425" spans="5:5" x14ac:dyDescent="0.2">
      <c r="E4425" s="87"/>
    </row>
    <row r="4426" spans="5:5" x14ac:dyDescent="0.2">
      <c r="E4426" s="87"/>
    </row>
    <row r="4427" spans="5:5" x14ac:dyDescent="0.2">
      <c r="E4427" s="87"/>
    </row>
    <row r="4428" spans="5:5" x14ac:dyDescent="0.2">
      <c r="E4428" s="87"/>
    </row>
    <row r="4429" spans="5:5" x14ac:dyDescent="0.2">
      <c r="E4429" s="87"/>
    </row>
    <row r="4430" spans="5:5" x14ac:dyDescent="0.2">
      <c r="E4430" s="87"/>
    </row>
    <row r="4431" spans="5:5" x14ac:dyDescent="0.2">
      <c r="E4431" s="87"/>
    </row>
    <row r="4432" spans="5:5" x14ac:dyDescent="0.2">
      <c r="E4432" s="87"/>
    </row>
    <row r="4433" spans="5:5" x14ac:dyDescent="0.2">
      <c r="E4433" s="87"/>
    </row>
    <row r="4434" spans="5:5" x14ac:dyDescent="0.2">
      <c r="E4434" s="87"/>
    </row>
    <row r="4435" spans="5:5" x14ac:dyDescent="0.2">
      <c r="E4435" s="87"/>
    </row>
    <row r="4436" spans="5:5" x14ac:dyDescent="0.2">
      <c r="E4436" s="87"/>
    </row>
    <row r="4437" spans="5:5" x14ac:dyDescent="0.2">
      <c r="E4437" s="87"/>
    </row>
    <row r="4438" spans="5:5" x14ac:dyDescent="0.2">
      <c r="E4438" s="87"/>
    </row>
    <row r="4439" spans="5:5" x14ac:dyDescent="0.2">
      <c r="E4439" s="87"/>
    </row>
    <row r="4440" spans="5:5" x14ac:dyDescent="0.2">
      <c r="E4440" s="87"/>
    </row>
    <row r="4441" spans="5:5" x14ac:dyDescent="0.2">
      <c r="E4441" s="87"/>
    </row>
    <row r="4442" spans="5:5" x14ac:dyDescent="0.2">
      <c r="E4442" s="87"/>
    </row>
    <row r="4443" spans="5:5" x14ac:dyDescent="0.2">
      <c r="E4443" s="87"/>
    </row>
    <row r="4444" spans="5:5" x14ac:dyDescent="0.2">
      <c r="E4444" s="87"/>
    </row>
    <row r="4445" spans="5:5" x14ac:dyDescent="0.2">
      <c r="E4445" s="87"/>
    </row>
    <row r="4446" spans="5:5" x14ac:dyDescent="0.2">
      <c r="E4446" s="87"/>
    </row>
    <row r="4447" spans="5:5" x14ac:dyDescent="0.2">
      <c r="E4447" s="87"/>
    </row>
    <row r="4448" spans="5:5" x14ac:dyDescent="0.2">
      <c r="E4448" s="87"/>
    </row>
    <row r="4449" spans="5:5" x14ac:dyDescent="0.2">
      <c r="E4449" s="87"/>
    </row>
    <row r="4450" spans="5:5" x14ac:dyDescent="0.2">
      <c r="E4450" s="87"/>
    </row>
    <row r="4451" spans="5:5" x14ac:dyDescent="0.2">
      <c r="E4451" s="87"/>
    </row>
    <row r="4452" spans="5:5" x14ac:dyDescent="0.2">
      <c r="E4452" s="87"/>
    </row>
    <row r="4453" spans="5:5" x14ac:dyDescent="0.2">
      <c r="E4453" s="87"/>
    </row>
    <row r="4454" spans="5:5" x14ac:dyDescent="0.2">
      <c r="E4454" s="87"/>
    </row>
    <row r="4455" spans="5:5" x14ac:dyDescent="0.2">
      <c r="E4455" s="87"/>
    </row>
    <row r="4456" spans="5:5" x14ac:dyDescent="0.2">
      <c r="E4456" s="87"/>
    </row>
    <row r="4457" spans="5:5" x14ac:dyDescent="0.2">
      <c r="E4457" s="87"/>
    </row>
    <row r="4458" spans="5:5" x14ac:dyDescent="0.2">
      <c r="E4458" s="87"/>
    </row>
    <row r="4459" spans="5:5" x14ac:dyDescent="0.2">
      <c r="E4459" s="87"/>
    </row>
    <row r="4460" spans="5:5" x14ac:dyDescent="0.2">
      <c r="E4460" s="87"/>
    </row>
    <row r="4461" spans="5:5" x14ac:dyDescent="0.2">
      <c r="E4461" s="87"/>
    </row>
    <row r="4462" spans="5:5" x14ac:dyDescent="0.2">
      <c r="E4462" s="87"/>
    </row>
    <row r="4463" spans="5:5" x14ac:dyDescent="0.2">
      <c r="E4463" s="87"/>
    </row>
    <row r="4464" spans="5:5" x14ac:dyDescent="0.2">
      <c r="E4464" s="87"/>
    </row>
    <row r="4465" spans="5:5" x14ac:dyDescent="0.2">
      <c r="E4465" s="87"/>
    </row>
    <row r="4466" spans="5:5" x14ac:dyDescent="0.2">
      <c r="E4466" s="87"/>
    </row>
    <row r="4467" spans="5:5" x14ac:dyDescent="0.2">
      <c r="E4467" s="87"/>
    </row>
    <row r="4468" spans="5:5" x14ac:dyDescent="0.2">
      <c r="E4468" s="87"/>
    </row>
    <row r="4469" spans="5:5" x14ac:dyDescent="0.2">
      <c r="E4469" s="87"/>
    </row>
    <row r="4470" spans="5:5" x14ac:dyDescent="0.2">
      <c r="E4470" s="87"/>
    </row>
    <row r="4471" spans="5:5" x14ac:dyDescent="0.2">
      <c r="E4471" s="87"/>
    </row>
    <row r="4472" spans="5:5" x14ac:dyDescent="0.2">
      <c r="E4472" s="87"/>
    </row>
    <row r="4473" spans="5:5" x14ac:dyDescent="0.2">
      <c r="E4473" s="87"/>
    </row>
    <row r="4474" spans="5:5" x14ac:dyDescent="0.2">
      <c r="E4474" s="87"/>
    </row>
    <row r="4475" spans="5:5" x14ac:dyDescent="0.2">
      <c r="E4475" s="87"/>
    </row>
    <row r="4476" spans="5:5" x14ac:dyDescent="0.2">
      <c r="E4476" s="87"/>
    </row>
    <row r="4477" spans="5:5" x14ac:dyDescent="0.2">
      <c r="E4477" s="87"/>
    </row>
    <row r="4478" spans="5:5" x14ac:dyDescent="0.2">
      <c r="E4478" s="87"/>
    </row>
    <row r="4479" spans="5:5" x14ac:dyDescent="0.2">
      <c r="E4479" s="87"/>
    </row>
    <row r="4480" spans="5:5" x14ac:dyDescent="0.2">
      <c r="E4480" s="87"/>
    </row>
    <row r="4481" spans="5:5" x14ac:dyDescent="0.2">
      <c r="E4481" s="87"/>
    </row>
    <row r="4482" spans="5:5" x14ac:dyDescent="0.2">
      <c r="E4482" s="87"/>
    </row>
    <row r="4483" spans="5:5" x14ac:dyDescent="0.2">
      <c r="E4483" s="87"/>
    </row>
    <row r="4484" spans="5:5" x14ac:dyDescent="0.2">
      <c r="E4484" s="87"/>
    </row>
    <row r="4485" spans="5:5" x14ac:dyDescent="0.2">
      <c r="E4485" s="87"/>
    </row>
    <row r="4486" spans="5:5" x14ac:dyDescent="0.2">
      <c r="E4486" s="87"/>
    </row>
    <row r="4487" spans="5:5" x14ac:dyDescent="0.2">
      <c r="E4487" s="87"/>
    </row>
    <row r="4488" spans="5:5" x14ac:dyDescent="0.2">
      <c r="E4488" s="87"/>
    </row>
    <row r="4489" spans="5:5" x14ac:dyDescent="0.2">
      <c r="E4489" s="87"/>
    </row>
    <row r="4490" spans="5:5" x14ac:dyDescent="0.2">
      <c r="E4490" s="87"/>
    </row>
    <row r="4491" spans="5:5" x14ac:dyDescent="0.2">
      <c r="E4491" s="87"/>
    </row>
    <row r="4492" spans="5:5" x14ac:dyDescent="0.2">
      <c r="E4492" s="87"/>
    </row>
    <row r="4493" spans="5:5" x14ac:dyDescent="0.2">
      <c r="E4493" s="87"/>
    </row>
    <row r="4494" spans="5:5" x14ac:dyDescent="0.2">
      <c r="E4494" s="87"/>
    </row>
    <row r="4495" spans="5:5" x14ac:dyDescent="0.2">
      <c r="E4495" s="87"/>
    </row>
    <row r="4496" spans="5:5" x14ac:dyDescent="0.2">
      <c r="E4496" s="87"/>
    </row>
    <row r="4497" spans="5:5" x14ac:dyDescent="0.2">
      <c r="E4497" s="87"/>
    </row>
    <row r="4498" spans="5:5" x14ac:dyDescent="0.2">
      <c r="E4498" s="87"/>
    </row>
    <row r="4499" spans="5:5" x14ac:dyDescent="0.2">
      <c r="E4499" s="87"/>
    </row>
    <row r="4500" spans="5:5" x14ac:dyDescent="0.2">
      <c r="E4500" s="87"/>
    </row>
    <row r="4501" spans="5:5" x14ac:dyDescent="0.2">
      <c r="E4501" s="87"/>
    </row>
    <row r="4502" spans="5:5" x14ac:dyDescent="0.2">
      <c r="E4502" s="87"/>
    </row>
    <row r="4503" spans="5:5" x14ac:dyDescent="0.2">
      <c r="E4503" s="87"/>
    </row>
    <row r="4504" spans="5:5" x14ac:dyDescent="0.2">
      <c r="E4504" s="87"/>
    </row>
    <row r="4505" spans="5:5" x14ac:dyDescent="0.2">
      <c r="E4505" s="87"/>
    </row>
    <row r="4506" spans="5:5" x14ac:dyDescent="0.2">
      <c r="E4506" s="87"/>
    </row>
    <row r="4507" spans="5:5" x14ac:dyDescent="0.2">
      <c r="E4507" s="87"/>
    </row>
    <row r="4508" spans="5:5" x14ac:dyDescent="0.2">
      <c r="E4508" s="87"/>
    </row>
    <row r="4509" spans="5:5" x14ac:dyDescent="0.2">
      <c r="E4509" s="87"/>
    </row>
    <row r="4510" spans="5:5" x14ac:dyDescent="0.2">
      <c r="E4510" s="87"/>
    </row>
    <row r="4511" spans="5:5" x14ac:dyDescent="0.2">
      <c r="E4511" s="87"/>
    </row>
    <row r="4512" spans="5:5" x14ac:dyDescent="0.2">
      <c r="E4512" s="87"/>
    </row>
    <row r="4513" spans="5:5" x14ac:dyDescent="0.2">
      <c r="E4513" s="87"/>
    </row>
    <row r="4514" spans="5:5" x14ac:dyDescent="0.2">
      <c r="E4514" s="87"/>
    </row>
    <row r="4515" spans="5:5" x14ac:dyDescent="0.2">
      <c r="E4515" s="87"/>
    </row>
    <row r="4516" spans="5:5" x14ac:dyDescent="0.2">
      <c r="E4516" s="87"/>
    </row>
    <row r="4517" spans="5:5" x14ac:dyDescent="0.2">
      <c r="E4517" s="87"/>
    </row>
    <row r="4518" spans="5:5" x14ac:dyDescent="0.2">
      <c r="E4518" s="87"/>
    </row>
    <row r="4519" spans="5:5" x14ac:dyDescent="0.2">
      <c r="E4519" s="87"/>
    </row>
    <row r="4520" spans="5:5" x14ac:dyDescent="0.2">
      <c r="E4520" s="87"/>
    </row>
    <row r="4521" spans="5:5" x14ac:dyDescent="0.2">
      <c r="E4521" s="87"/>
    </row>
    <row r="4522" spans="5:5" x14ac:dyDescent="0.2">
      <c r="E4522" s="87"/>
    </row>
    <row r="4523" spans="5:5" x14ac:dyDescent="0.2">
      <c r="E4523" s="87"/>
    </row>
    <row r="4524" spans="5:5" x14ac:dyDescent="0.2">
      <c r="E4524" s="87"/>
    </row>
    <row r="4525" spans="5:5" x14ac:dyDescent="0.2">
      <c r="E4525" s="87"/>
    </row>
    <row r="4526" spans="5:5" x14ac:dyDescent="0.2">
      <c r="E4526" s="87"/>
    </row>
    <row r="4527" spans="5:5" x14ac:dyDescent="0.2">
      <c r="E4527" s="87"/>
    </row>
    <row r="4528" spans="5:5" x14ac:dyDescent="0.2">
      <c r="E4528" s="87"/>
    </row>
    <row r="4529" spans="5:5" x14ac:dyDescent="0.2">
      <c r="E4529" s="87"/>
    </row>
    <row r="4530" spans="5:5" x14ac:dyDescent="0.2">
      <c r="E4530" s="87"/>
    </row>
    <row r="4531" spans="5:5" x14ac:dyDescent="0.2">
      <c r="E4531" s="87"/>
    </row>
    <row r="4532" spans="5:5" x14ac:dyDescent="0.2">
      <c r="E4532" s="87"/>
    </row>
    <row r="4533" spans="5:5" x14ac:dyDescent="0.2">
      <c r="E4533" s="87"/>
    </row>
    <row r="4534" spans="5:5" x14ac:dyDescent="0.2">
      <c r="E4534" s="87"/>
    </row>
    <row r="4535" spans="5:5" x14ac:dyDescent="0.2">
      <c r="E4535" s="87"/>
    </row>
    <row r="4536" spans="5:5" x14ac:dyDescent="0.2">
      <c r="E4536" s="87"/>
    </row>
    <row r="4537" spans="5:5" x14ac:dyDescent="0.2">
      <c r="E4537" s="87"/>
    </row>
    <row r="4538" spans="5:5" x14ac:dyDescent="0.2">
      <c r="E4538" s="87"/>
    </row>
    <row r="4539" spans="5:5" x14ac:dyDescent="0.2">
      <c r="E4539" s="87"/>
    </row>
    <row r="4540" spans="5:5" x14ac:dyDescent="0.2">
      <c r="E4540" s="87"/>
    </row>
    <row r="4541" spans="5:5" x14ac:dyDescent="0.2">
      <c r="E4541" s="87"/>
    </row>
    <row r="4542" spans="5:5" x14ac:dyDescent="0.2">
      <c r="E4542" s="87"/>
    </row>
    <row r="4543" spans="5:5" x14ac:dyDescent="0.2">
      <c r="E4543" s="87"/>
    </row>
    <row r="4544" spans="5:5" x14ac:dyDescent="0.2">
      <c r="E4544" s="87"/>
    </row>
    <row r="4545" spans="5:5" x14ac:dyDescent="0.2">
      <c r="E4545" s="87"/>
    </row>
    <row r="4546" spans="5:5" x14ac:dyDescent="0.2">
      <c r="E4546" s="87"/>
    </row>
    <row r="4547" spans="5:5" x14ac:dyDescent="0.2">
      <c r="E4547" s="87"/>
    </row>
    <row r="4548" spans="5:5" x14ac:dyDescent="0.2">
      <c r="E4548" s="87"/>
    </row>
    <row r="4549" spans="5:5" x14ac:dyDescent="0.2">
      <c r="E4549" s="87"/>
    </row>
    <row r="4550" spans="5:5" x14ac:dyDescent="0.2">
      <c r="E4550" s="87"/>
    </row>
    <row r="4551" spans="5:5" x14ac:dyDescent="0.2">
      <c r="E4551" s="87"/>
    </row>
    <row r="4552" spans="5:5" x14ac:dyDescent="0.2">
      <c r="E4552" s="87"/>
    </row>
    <row r="4553" spans="5:5" x14ac:dyDescent="0.2">
      <c r="E4553" s="87"/>
    </row>
    <row r="4554" spans="5:5" x14ac:dyDescent="0.2">
      <c r="E4554" s="87"/>
    </row>
    <row r="4555" spans="5:5" x14ac:dyDescent="0.2">
      <c r="E4555" s="87"/>
    </row>
    <row r="4556" spans="5:5" x14ac:dyDescent="0.2">
      <c r="E4556" s="87"/>
    </row>
    <row r="4557" spans="5:5" x14ac:dyDescent="0.2">
      <c r="E4557" s="87"/>
    </row>
    <row r="4558" spans="5:5" x14ac:dyDescent="0.2">
      <c r="E4558" s="87"/>
    </row>
    <row r="4559" spans="5:5" x14ac:dyDescent="0.2">
      <c r="E4559" s="87"/>
    </row>
    <row r="4560" spans="5:5" x14ac:dyDescent="0.2">
      <c r="E4560" s="87"/>
    </row>
    <row r="4561" spans="5:5" x14ac:dyDescent="0.2">
      <c r="E4561" s="87"/>
    </row>
    <row r="4562" spans="5:5" x14ac:dyDescent="0.2">
      <c r="E4562" s="87"/>
    </row>
    <row r="4563" spans="5:5" x14ac:dyDescent="0.2">
      <c r="E4563" s="87"/>
    </row>
    <row r="4564" spans="5:5" x14ac:dyDescent="0.2">
      <c r="E4564" s="87"/>
    </row>
    <row r="4565" spans="5:5" x14ac:dyDescent="0.2">
      <c r="E4565" s="87"/>
    </row>
    <row r="4566" spans="5:5" x14ac:dyDescent="0.2">
      <c r="E4566" s="87"/>
    </row>
    <row r="4567" spans="5:5" x14ac:dyDescent="0.2">
      <c r="E4567" s="87"/>
    </row>
    <row r="4568" spans="5:5" x14ac:dyDescent="0.2">
      <c r="E4568" s="87"/>
    </row>
    <row r="4569" spans="5:5" x14ac:dyDescent="0.2">
      <c r="E4569" s="87"/>
    </row>
    <row r="4570" spans="5:5" x14ac:dyDescent="0.2">
      <c r="E4570" s="87"/>
    </row>
    <row r="4571" spans="5:5" x14ac:dyDescent="0.2">
      <c r="E4571" s="87"/>
    </row>
    <row r="4572" spans="5:5" x14ac:dyDescent="0.2">
      <c r="E4572" s="87"/>
    </row>
    <row r="4573" spans="5:5" x14ac:dyDescent="0.2">
      <c r="E4573" s="87"/>
    </row>
    <row r="4574" spans="5:5" x14ac:dyDescent="0.2">
      <c r="E4574" s="87"/>
    </row>
    <row r="4575" spans="5:5" x14ac:dyDescent="0.2">
      <c r="E4575" s="87"/>
    </row>
    <row r="4576" spans="5:5" x14ac:dyDescent="0.2">
      <c r="E4576" s="87"/>
    </row>
    <row r="4577" spans="5:5" x14ac:dyDescent="0.2">
      <c r="E4577" s="87"/>
    </row>
    <row r="4578" spans="5:5" x14ac:dyDescent="0.2">
      <c r="E4578" s="87"/>
    </row>
    <row r="4579" spans="5:5" x14ac:dyDescent="0.2">
      <c r="E4579" s="87"/>
    </row>
    <row r="4580" spans="5:5" x14ac:dyDescent="0.2">
      <c r="E4580" s="87"/>
    </row>
    <row r="4581" spans="5:5" x14ac:dyDescent="0.2">
      <c r="E4581" s="87"/>
    </row>
    <row r="4582" spans="5:5" x14ac:dyDescent="0.2">
      <c r="E4582" s="87"/>
    </row>
    <row r="4583" spans="5:5" x14ac:dyDescent="0.2">
      <c r="E4583" s="87"/>
    </row>
    <row r="4584" spans="5:5" x14ac:dyDescent="0.2">
      <c r="E4584" s="87"/>
    </row>
    <row r="4585" spans="5:5" x14ac:dyDescent="0.2">
      <c r="E4585" s="87"/>
    </row>
    <row r="4586" spans="5:5" x14ac:dyDescent="0.2">
      <c r="E4586" s="87"/>
    </row>
    <row r="4587" spans="5:5" x14ac:dyDescent="0.2">
      <c r="E4587" s="87"/>
    </row>
    <row r="4588" spans="5:5" x14ac:dyDescent="0.2">
      <c r="E4588" s="87"/>
    </row>
    <row r="4589" spans="5:5" x14ac:dyDescent="0.2">
      <c r="E4589" s="87"/>
    </row>
    <row r="4590" spans="5:5" x14ac:dyDescent="0.2">
      <c r="E4590" s="87"/>
    </row>
    <row r="4591" spans="5:5" x14ac:dyDescent="0.2">
      <c r="E4591" s="87"/>
    </row>
    <row r="4592" spans="5:5" x14ac:dyDescent="0.2">
      <c r="E4592" s="87"/>
    </row>
    <row r="4593" spans="5:5" x14ac:dyDescent="0.2">
      <c r="E4593" s="87"/>
    </row>
    <row r="4594" spans="5:5" x14ac:dyDescent="0.2">
      <c r="E4594" s="87"/>
    </row>
    <row r="4595" spans="5:5" x14ac:dyDescent="0.2">
      <c r="E4595" s="87"/>
    </row>
    <row r="4596" spans="5:5" x14ac:dyDescent="0.2">
      <c r="E4596" s="87"/>
    </row>
    <row r="4597" spans="5:5" x14ac:dyDescent="0.2">
      <c r="E4597" s="87"/>
    </row>
    <row r="4598" spans="5:5" x14ac:dyDescent="0.2">
      <c r="E4598" s="87"/>
    </row>
    <row r="4599" spans="5:5" x14ac:dyDescent="0.2">
      <c r="E4599" s="87"/>
    </row>
    <row r="4600" spans="5:5" x14ac:dyDescent="0.2">
      <c r="E4600" s="87"/>
    </row>
    <row r="4601" spans="5:5" x14ac:dyDescent="0.2">
      <c r="E4601" s="87"/>
    </row>
    <row r="4602" spans="5:5" x14ac:dyDescent="0.2">
      <c r="E4602" s="87"/>
    </row>
    <row r="4603" spans="5:5" x14ac:dyDescent="0.2">
      <c r="E4603" s="87"/>
    </row>
    <row r="4604" spans="5:5" x14ac:dyDescent="0.2">
      <c r="E4604" s="87"/>
    </row>
    <row r="4605" spans="5:5" x14ac:dyDescent="0.2">
      <c r="E4605" s="87"/>
    </row>
    <row r="4606" spans="5:5" x14ac:dyDescent="0.2">
      <c r="E4606" s="87"/>
    </row>
    <row r="4607" spans="5:5" x14ac:dyDescent="0.2">
      <c r="E4607" s="87"/>
    </row>
    <row r="4608" spans="5:5" x14ac:dyDescent="0.2">
      <c r="E4608" s="87"/>
    </row>
    <row r="4609" spans="5:5" x14ac:dyDescent="0.2">
      <c r="E4609" s="87"/>
    </row>
    <row r="4610" spans="5:5" x14ac:dyDescent="0.2">
      <c r="E4610" s="87"/>
    </row>
    <row r="4611" spans="5:5" x14ac:dyDescent="0.2">
      <c r="E4611" s="87"/>
    </row>
    <row r="4612" spans="5:5" x14ac:dyDescent="0.2">
      <c r="E4612" s="87"/>
    </row>
    <row r="4613" spans="5:5" x14ac:dyDescent="0.2">
      <c r="E4613" s="87"/>
    </row>
    <row r="4614" spans="5:5" x14ac:dyDescent="0.2">
      <c r="E4614" s="87"/>
    </row>
    <row r="4615" spans="5:5" x14ac:dyDescent="0.2">
      <c r="E4615" s="87"/>
    </row>
    <row r="4616" spans="5:5" x14ac:dyDescent="0.2">
      <c r="E4616" s="87"/>
    </row>
    <row r="4617" spans="5:5" x14ac:dyDescent="0.2">
      <c r="E4617" s="87"/>
    </row>
    <row r="4618" spans="5:5" x14ac:dyDescent="0.2">
      <c r="E4618" s="87"/>
    </row>
    <row r="4619" spans="5:5" x14ac:dyDescent="0.2">
      <c r="E4619" s="87"/>
    </row>
    <row r="4620" spans="5:5" x14ac:dyDescent="0.2">
      <c r="E4620" s="87"/>
    </row>
    <row r="4621" spans="5:5" x14ac:dyDescent="0.2">
      <c r="E4621" s="87"/>
    </row>
    <row r="4622" spans="5:5" x14ac:dyDescent="0.2">
      <c r="E4622" s="87"/>
    </row>
    <row r="4623" spans="5:5" x14ac:dyDescent="0.2">
      <c r="E4623" s="87"/>
    </row>
    <row r="4624" spans="5:5" x14ac:dyDescent="0.2">
      <c r="E4624" s="87"/>
    </row>
    <row r="4625" spans="5:5" x14ac:dyDescent="0.2">
      <c r="E4625" s="87"/>
    </row>
    <row r="4626" spans="5:5" x14ac:dyDescent="0.2">
      <c r="E4626" s="87"/>
    </row>
    <row r="4627" spans="5:5" x14ac:dyDescent="0.2">
      <c r="E4627" s="87"/>
    </row>
    <row r="4628" spans="5:5" x14ac:dyDescent="0.2">
      <c r="E4628" s="87"/>
    </row>
    <row r="4629" spans="5:5" x14ac:dyDescent="0.2">
      <c r="E4629" s="87"/>
    </row>
    <row r="4630" spans="5:5" x14ac:dyDescent="0.2">
      <c r="E4630" s="87"/>
    </row>
    <row r="4631" spans="5:5" x14ac:dyDescent="0.2">
      <c r="E4631" s="87"/>
    </row>
    <row r="4632" spans="5:5" x14ac:dyDescent="0.2">
      <c r="E4632" s="87"/>
    </row>
    <row r="4633" spans="5:5" x14ac:dyDescent="0.2">
      <c r="E4633" s="87"/>
    </row>
    <row r="4634" spans="5:5" x14ac:dyDescent="0.2">
      <c r="E4634" s="87"/>
    </row>
    <row r="4635" spans="5:5" x14ac:dyDescent="0.2">
      <c r="E4635" s="87"/>
    </row>
    <row r="4636" spans="5:5" x14ac:dyDescent="0.2">
      <c r="E4636" s="87"/>
    </row>
    <row r="4637" spans="5:5" x14ac:dyDescent="0.2">
      <c r="E4637" s="87"/>
    </row>
    <row r="4638" spans="5:5" x14ac:dyDescent="0.2">
      <c r="E4638" s="87"/>
    </row>
    <row r="4639" spans="5:5" x14ac:dyDescent="0.2">
      <c r="E4639" s="87"/>
    </row>
    <row r="4640" spans="5:5" x14ac:dyDescent="0.2">
      <c r="E4640" s="87"/>
    </row>
    <row r="4641" spans="5:5" x14ac:dyDescent="0.2">
      <c r="E4641" s="87"/>
    </row>
    <row r="4642" spans="5:5" x14ac:dyDescent="0.2">
      <c r="E4642" s="87"/>
    </row>
    <row r="4643" spans="5:5" x14ac:dyDescent="0.2">
      <c r="E4643" s="87"/>
    </row>
    <row r="4644" spans="5:5" x14ac:dyDescent="0.2">
      <c r="E4644" s="87"/>
    </row>
    <row r="4645" spans="5:5" x14ac:dyDescent="0.2">
      <c r="E4645" s="87"/>
    </row>
    <row r="4646" spans="5:5" x14ac:dyDescent="0.2">
      <c r="E4646" s="87"/>
    </row>
    <row r="4647" spans="5:5" x14ac:dyDescent="0.2">
      <c r="E4647" s="87"/>
    </row>
    <row r="4648" spans="5:5" x14ac:dyDescent="0.2">
      <c r="E4648" s="87"/>
    </row>
    <row r="4649" spans="5:5" x14ac:dyDescent="0.2">
      <c r="E4649" s="87"/>
    </row>
    <row r="4650" spans="5:5" x14ac:dyDescent="0.2">
      <c r="E4650" s="87"/>
    </row>
    <row r="4651" spans="5:5" x14ac:dyDescent="0.2">
      <c r="E4651" s="87"/>
    </row>
    <row r="4652" spans="5:5" x14ac:dyDescent="0.2">
      <c r="E4652" s="87"/>
    </row>
    <row r="4653" spans="5:5" x14ac:dyDescent="0.2">
      <c r="E4653" s="87"/>
    </row>
    <row r="4654" spans="5:5" x14ac:dyDescent="0.2">
      <c r="E4654" s="87"/>
    </row>
    <row r="4655" spans="5:5" x14ac:dyDescent="0.2">
      <c r="E4655" s="87"/>
    </row>
    <row r="4656" spans="5:5" x14ac:dyDescent="0.2">
      <c r="E4656" s="87"/>
    </row>
    <row r="4657" spans="5:5" x14ac:dyDescent="0.2">
      <c r="E4657" s="87"/>
    </row>
    <row r="4658" spans="5:5" x14ac:dyDescent="0.2">
      <c r="E4658" s="87"/>
    </row>
    <row r="4659" spans="5:5" x14ac:dyDescent="0.2">
      <c r="E4659" s="87"/>
    </row>
    <row r="4660" spans="5:5" x14ac:dyDescent="0.2">
      <c r="E4660" s="87"/>
    </row>
    <row r="4661" spans="5:5" x14ac:dyDescent="0.2">
      <c r="E4661" s="87"/>
    </row>
    <row r="4662" spans="5:5" x14ac:dyDescent="0.2">
      <c r="E4662" s="87"/>
    </row>
    <row r="4663" spans="5:5" x14ac:dyDescent="0.2">
      <c r="E4663" s="87"/>
    </row>
    <row r="4664" spans="5:5" x14ac:dyDescent="0.2">
      <c r="E4664" s="87"/>
    </row>
    <row r="4665" spans="5:5" x14ac:dyDescent="0.2">
      <c r="E4665" s="87"/>
    </row>
    <row r="4666" spans="5:5" x14ac:dyDescent="0.2">
      <c r="E4666" s="87"/>
    </row>
    <row r="4667" spans="5:5" x14ac:dyDescent="0.2">
      <c r="E4667" s="87"/>
    </row>
    <row r="4668" spans="5:5" x14ac:dyDescent="0.2">
      <c r="E4668" s="87"/>
    </row>
    <row r="4669" spans="5:5" x14ac:dyDescent="0.2">
      <c r="E4669" s="87"/>
    </row>
    <row r="4670" spans="5:5" x14ac:dyDescent="0.2">
      <c r="E4670" s="87"/>
    </row>
    <row r="4671" spans="5:5" x14ac:dyDescent="0.2">
      <c r="E4671" s="87"/>
    </row>
    <row r="4672" spans="5:5" x14ac:dyDescent="0.2">
      <c r="E4672" s="87"/>
    </row>
    <row r="4673" spans="5:5" x14ac:dyDescent="0.2">
      <c r="E4673" s="87"/>
    </row>
    <row r="4674" spans="5:5" x14ac:dyDescent="0.2">
      <c r="E4674" s="87"/>
    </row>
    <row r="4675" spans="5:5" x14ac:dyDescent="0.2">
      <c r="E4675" s="87"/>
    </row>
    <row r="4676" spans="5:5" x14ac:dyDescent="0.2">
      <c r="E4676" s="87"/>
    </row>
    <row r="4677" spans="5:5" x14ac:dyDescent="0.2">
      <c r="E4677" s="87"/>
    </row>
    <row r="4678" spans="5:5" x14ac:dyDescent="0.2">
      <c r="E4678" s="87"/>
    </row>
    <row r="4679" spans="5:5" x14ac:dyDescent="0.2">
      <c r="E4679" s="87"/>
    </row>
    <row r="4680" spans="5:5" x14ac:dyDescent="0.2">
      <c r="E4680" s="87"/>
    </row>
    <row r="4681" spans="5:5" x14ac:dyDescent="0.2">
      <c r="E4681" s="87"/>
    </row>
    <row r="4682" spans="5:5" x14ac:dyDescent="0.2">
      <c r="E4682" s="87"/>
    </row>
    <row r="4683" spans="5:5" x14ac:dyDescent="0.2">
      <c r="E4683" s="87"/>
    </row>
    <row r="4684" spans="5:5" x14ac:dyDescent="0.2">
      <c r="E4684" s="87"/>
    </row>
    <row r="4685" spans="5:5" x14ac:dyDescent="0.2">
      <c r="E4685" s="87"/>
    </row>
    <row r="4686" spans="5:5" x14ac:dyDescent="0.2">
      <c r="E4686" s="87"/>
    </row>
    <row r="4687" spans="5:5" x14ac:dyDescent="0.2">
      <c r="E4687" s="87"/>
    </row>
    <row r="4688" spans="5:5" x14ac:dyDescent="0.2">
      <c r="E4688" s="87"/>
    </row>
    <row r="4689" spans="5:5" x14ac:dyDescent="0.2">
      <c r="E4689" s="87"/>
    </row>
    <row r="4690" spans="5:5" x14ac:dyDescent="0.2">
      <c r="E4690" s="87"/>
    </row>
    <row r="4691" spans="5:5" x14ac:dyDescent="0.2">
      <c r="E4691" s="87"/>
    </row>
    <row r="4692" spans="5:5" x14ac:dyDescent="0.2">
      <c r="E4692" s="87"/>
    </row>
    <row r="4693" spans="5:5" x14ac:dyDescent="0.2">
      <c r="E4693" s="87"/>
    </row>
    <row r="4694" spans="5:5" x14ac:dyDescent="0.2">
      <c r="E4694" s="87"/>
    </row>
    <row r="4695" spans="5:5" x14ac:dyDescent="0.2">
      <c r="E4695" s="87"/>
    </row>
    <row r="4696" spans="5:5" x14ac:dyDescent="0.2">
      <c r="E4696" s="87"/>
    </row>
    <row r="4697" spans="5:5" x14ac:dyDescent="0.2">
      <c r="E4697" s="87"/>
    </row>
    <row r="4698" spans="5:5" x14ac:dyDescent="0.2">
      <c r="E4698" s="87"/>
    </row>
    <row r="4699" spans="5:5" x14ac:dyDescent="0.2">
      <c r="E4699" s="87"/>
    </row>
    <row r="4700" spans="5:5" x14ac:dyDescent="0.2">
      <c r="E4700" s="87"/>
    </row>
    <row r="4701" spans="5:5" x14ac:dyDescent="0.2">
      <c r="E4701" s="87"/>
    </row>
    <row r="4702" spans="5:5" x14ac:dyDescent="0.2">
      <c r="E4702" s="87"/>
    </row>
    <row r="4703" spans="5:5" x14ac:dyDescent="0.2">
      <c r="E4703" s="87"/>
    </row>
    <row r="4704" spans="5:5" x14ac:dyDescent="0.2">
      <c r="E4704" s="87"/>
    </row>
    <row r="4705" spans="5:5" x14ac:dyDescent="0.2">
      <c r="E4705" s="87"/>
    </row>
    <row r="4706" spans="5:5" x14ac:dyDescent="0.2">
      <c r="E4706" s="87"/>
    </row>
    <row r="4707" spans="5:5" x14ac:dyDescent="0.2">
      <c r="E4707" s="87"/>
    </row>
    <row r="4708" spans="5:5" x14ac:dyDescent="0.2">
      <c r="E4708" s="87"/>
    </row>
    <row r="4709" spans="5:5" x14ac:dyDescent="0.2">
      <c r="E4709" s="87"/>
    </row>
    <row r="4710" spans="5:5" x14ac:dyDescent="0.2">
      <c r="E4710" s="87"/>
    </row>
    <row r="4711" spans="5:5" x14ac:dyDescent="0.2">
      <c r="E4711" s="87"/>
    </row>
    <row r="4712" spans="5:5" x14ac:dyDescent="0.2">
      <c r="E4712" s="87"/>
    </row>
    <row r="4713" spans="5:5" x14ac:dyDescent="0.2">
      <c r="E4713" s="87"/>
    </row>
    <row r="4714" spans="5:5" x14ac:dyDescent="0.2">
      <c r="E4714" s="87"/>
    </row>
    <row r="4715" spans="5:5" x14ac:dyDescent="0.2">
      <c r="E4715" s="87"/>
    </row>
    <row r="4716" spans="5:5" x14ac:dyDescent="0.2">
      <c r="E4716" s="87"/>
    </row>
    <row r="4717" spans="5:5" x14ac:dyDescent="0.2">
      <c r="E4717" s="87"/>
    </row>
    <row r="4718" spans="5:5" x14ac:dyDescent="0.2">
      <c r="E4718" s="87"/>
    </row>
    <row r="4719" spans="5:5" x14ac:dyDescent="0.2">
      <c r="E4719" s="87"/>
    </row>
    <row r="4720" spans="5:5" x14ac:dyDescent="0.2">
      <c r="E4720" s="87"/>
    </row>
    <row r="4721" spans="5:5" x14ac:dyDescent="0.2">
      <c r="E4721" s="87"/>
    </row>
    <row r="4722" spans="5:5" x14ac:dyDescent="0.2">
      <c r="E4722" s="87"/>
    </row>
    <row r="4723" spans="5:5" x14ac:dyDescent="0.2">
      <c r="E4723" s="87"/>
    </row>
    <row r="4724" spans="5:5" x14ac:dyDescent="0.2">
      <c r="E4724" s="87"/>
    </row>
    <row r="4725" spans="5:5" x14ac:dyDescent="0.2">
      <c r="E4725" s="87"/>
    </row>
    <row r="4726" spans="5:5" x14ac:dyDescent="0.2">
      <c r="E4726" s="87"/>
    </row>
    <row r="4727" spans="5:5" x14ac:dyDescent="0.2">
      <c r="E4727" s="87"/>
    </row>
    <row r="4728" spans="5:5" x14ac:dyDescent="0.2">
      <c r="E4728" s="87"/>
    </row>
    <row r="4729" spans="5:5" x14ac:dyDescent="0.2">
      <c r="E4729" s="87"/>
    </row>
    <row r="4730" spans="5:5" x14ac:dyDescent="0.2">
      <c r="E4730" s="87"/>
    </row>
    <row r="4731" spans="5:5" x14ac:dyDescent="0.2">
      <c r="E4731" s="87"/>
    </row>
    <row r="4732" spans="5:5" x14ac:dyDescent="0.2">
      <c r="E4732" s="87"/>
    </row>
    <row r="4733" spans="5:5" x14ac:dyDescent="0.2">
      <c r="E4733" s="87"/>
    </row>
    <row r="4734" spans="5:5" x14ac:dyDescent="0.2">
      <c r="E4734" s="87"/>
    </row>
    <row r="4735" spans="5:5" x14ac:dyDescent="0.2">
      <c r="E4735" s="87"/>
    </row>
    <row r="4736" spans="5:5" x14ac:dyDescent="0.2">
      <c r="E4736" s="87"/>
    </row>
    <row r="4737" spans="5:5" x14ac:dyDescent="0.2">
      <c r="E4737" s="87"/>
    </row>
    <row r="4738" spans="5:5" x14ac:dyDescent="0.2">
      <c r="E4738" s="87"/>
    </row>
    <row r="4739" spans="5:5" x14ac:dyDescent="0.2">
      <c r="E4739" s="87"/>
    </row>
    <row r="4740" spans="5:5" x14ac:dyDescent="0.2">
      <c r="E4740" s="87"/>
    </row>
    <row r="4741" spans="5:5" x14ac:dyDescent="0.2">
      <c r="E4741" s="87"/>
    </row>
    <row r="4742" spans="5:5" x14ac:dyDescent="0.2">
      <c r="E4742" s="87"/>
    </row>
    <row r="4743" spans="5:5" x14ac:dyDescent="0.2">
      <c r="E4743" s="87"/>
    </row>
    <row r="4744" spans="5:5" x14ac:dyDescent="0.2">
      <c r="E4744" s="87"/>
    </row>
    <row r="4745" spans="5:5" x14ac:dyDescent="0.2">
      <c r="E4745" s="87"/>
    </row>
    <row r="4746" spans="5:5" x14ac:dyDescent="0.2">
      <c r="E4746" s="87"/>
    </row>
    <row r="4747" spans="5:5" x14ac:dyDescent="0.2">
      <c r="E4747" s="87"/>
    </row>
    <row r="4748" spans="5:5" x14ac:dyDescent="0.2">
      <c r="E4748" s="87"/>
    </row>
    <row r="4749" spans="5:5" x14ac:dyDescent="0.2">
      <c r="E4749" s="87"/>
    </row>
    <row r="4750" spans="5:5" x14ac:dyDescent="0.2">
      <c r="E4750" s="87"/>
    </row>
    <row r="4751" spans="5:5" x14ac:dyDescent="0.2">
      <c r="E4751" s="87"/>
    </row>
    <row r="4752" spans="5:5" x14ac:dyDescent="0.2">
      <c r="E4752" s="87"/>
    </row>
    <row r="4753" spans="5:5" x14ac:dyDescent="0.2">
      <c r="E4753" s="87"/>
    </row>
    <row r="4754" spans="5:5" x14ac:dyDescent="0.2">
      <c r="E4754" s="87"/>
    </row>
    <row r="4755" spans="5:5" x14ac:dyDescent="0.2">
      <c r="E4755" s="87"/>
    </row>
    <row r="4756" spans="5:5" x14ac:dyDescent="0.2">
      <c r="E4756" s="87"/>
    </row>
    <row r="4757" spans="5:5" x14ac:dyDescent="0.2">
      <c r="E4757" s="87"/>
    </row>
    <row r="4758" spans="5:5" x14ac:dyDescent="0.2">
      <c r="E4758" s="87"/>
    </row>
    <row r="4759" spans="5:5" x14ac:dyDescent="0.2">
      <c r="E4759" s="87"/>
    </row>
    <row r="4760" spans="5:5" x14ac:dyDescent="0.2">
      <c r="E4760" s="87"/>
    </row>
    <row r="4761" spans="5:5" x14ac:dyDescent="0.2">
      <c r="E4761" s="87"/>
    </row>
    <row r="4762" spans="5:5" x14ac:dyDescent="0.2">
      <c r="E4762" s="87"/>
    </row>
    <row r="4763" spans="5:5" x14ac:dyDescent="0.2">
      <c r="E4763" s="87"/>
    </row>
    <row r="4764" spans="5:5" x14ac:dyDescent="0.2">
      <c r="E4764" s="87"/>
    </row>
    <row r="4765" spans="5:5" x14ac:dyDescent="0.2">
      <c r="E4765" s="87"/>
    </row>
    <row r="4766" spans="5:5" x14ac:dyDescent="0.2">
      <c r="E4766" s="87"/>
    </row>
    <row r="4767" spans="5:5" x14ac:dyDescent="0.2">
      <c r="E4767" s="87"/>
    </row>
    <row r="4768" spans="5:5" x14ac:dyDescent="0.2">
      <c r="E4768" s="87"/>
    </row>
    <row r="4769" spans="5:5" x14ac:dyDescent="0.2">
      <c r="E4769" s="87"/>
    </row>
    <row r="4770" spans="5:5" x14ac:dyDescent="0.2">
      <c r="E4770" s="87"/>
    </row>
    <row r="4771" spans="5:5" x14ac:dyDescent="0.2">
      <c r="E4771" s="87"/>
    </row>
    <row r="4772" spans="5:5" x14ac:dyDescent="0.2">
      <c r="E4772" s="87"/>
    </row>
    <row r="4773" spans="5:5" x14ac:dyDescent="0.2">
      <c r="E4773" s="87"/>
    </row>
    <row r="4774" spans="5:5" x14ac:dyDescent="0.2">
      <c r="E4774" s="87"/>
    </row>
    <row r="4775" spans="5:5" x14ac:dyDescent="0.2">
      <c r="E4775" s="87"/>
    </row>
    <row r="4776" spans="5:5" x14ac:dyDescent="0.2">
      <c r="E4776" s="87"/>
    </row>
    <row r="4777" spans="5:5" x14ac:dyDescent="0.2">
      <c r="E4777" s="87"/>
    </row>
    <row r="4778" spans="5:5" x14ac:dyDescent="0.2">
      <c r="E4778" s="87"/>
    </row>
    <row r="4779" spans="5:5" x14ac:dyDescent="0.2">
      <c r="E4779" s="87"/>
    </row>
    <row r="4780" spans="5:5" x14ac:dyDescent="0.2">
      <c r="E4780" s="87"/>
    </row>
    <row r="4781" spans="5:5" x14ac:dyDescent="0.2">
      <c r="E4781" s="87"/>
    </row>
    <row r="4782" spans="5:5" x14ac:dyDescent="0.2">
      <c r="E4782" s="87"/>
    </row>
    <row r="4783" spans="5:5" x14ac:dyDescent="0.2">
      <c r="E4783" s="87"/>
    </row>
    <row r="4784" spans="5:5" x14ac:dyDescent="0.2">
      <c r="E4784" s="87"/>
    </row>
    <row r="4785" spans="5:5" x14ac:dyDescent="0.2">
      <c r="E4785" s="87"/>
    </row>
    <row r="4786" spans="5:5" x14ac:dyDescent="0.2">
      <c r="E4786" s="87"/>
    </row>
    <row r="4787" spans="5:5" x14ac:dyDescent="0.2">
      <c r="E4787" s="87"/>
    </row>
    <row r="4788" spans="5:5" x14ac:dyDescent="0.2">
      <c r="E4788" s="87"/>
    </row>
    <row r="4789" spans="5:5" x14ac:dyDescent="0.2">
      <c r="E4789" s="87"/>
    </row>
    <row r="4790" spans="5:5" x14ac:dyDescent="0.2">
      <c r="E4790" s="87"/>
    </row>
    <row r="4791" spans="5:5" x14ac:dyDescent="0.2">
      <c r="E4791" s="87"/>
    </row>
    <row r="4792" spans="5:5" x14ac:dyDescent="0.2">
      <c r="E4792" s="87"/>
    </row>
    <row r="4793" spans="5:5" x14ac:dyDescent="0.2">
      <c r="E4793" s="87"/>
    </row>
    <row r="4794" spans="5:5" x14ac:dyDescent="0.2">
      <c r="E4794" s="87"/>
    </row>
    <row r="4795" spans="5:5" x14ac:dyDescent="0.2">
      <c r="E4795" s="87"/>
    </row>
    <row r="4796" spans="5:5" x14ac:dyDescent="0.2">
      <c r="E4796" s="87"/>
    </row>
    <row r="4797" spans="5:5" x14ac:dyDescent="0.2">
      <c r="E4797" s="87"/>
    </row>
    <row r="4798" spans="5:5" x14ac:dyDescent="0.2">
      <c r="E4798" s="87"/>
    </row>
    <row r="4799" spans="5:5" x14ac:dyDescent="0.2">
      <c r="E4799" s="87"/>
    </row>
    <row r="4800" spans="5:5" x14ac:dyDescent="0.2">
      <c r="E4800" s="87"/>
    </row>
    <row r="4801" spans="5:5" x14ac:dyDescent="0.2">
      <c r="E4801" s="87"/>
    </row>
    <row r="4802" spans="5:5" x14ac:dyDescent="0.2">
      <c r="E4802" s="87"/>
    </row>
    <row r="4803" spans="5:5" x14ac:dyDescent="0.2">
      <c r="E4803" s="87"/>
    </row>
    <row r="4804" spans="5:5" x14ac:dyDescent="0.2">
      <c r="E4804" s="87"/>
    </row>
    <row r="4805" spans="5:5" x14ac:dyDescent="0.2">
      <c r="E4805" s="87"/>
    </row>
    <row r="4806" spans="5:5" x14ac:dyDescent="0.2">
      <c r="E4806" s="87"/>
    </row>
    <row r="4807" spans="5:5" x14ac:dyDescent="0.2">
      <c r="E4807" s="87"/>
    </row>
    <row r="4808" spans="5:5" x14ac:dyDescent="0.2">
      <c r="E4808" s="87"/>
    </row>
    <row r="4809" spans="5:5" x14ac:dyDescent="0.2">
      <c r="E4809" s="87"/>
    </row>
    <row r="4810" spans="5:5" x14ac:dyDescent="0.2">
      <c r="E4810" s="87"/>
    </row>
    <row r="4811" spans="5:5" x14ac:dyDescent="0.2">
      <c r="E4811" s="87"/>
    </row>
    <row r="4812" spans="5:5" x14ac:dyDescent="0.2">
      <c r="E4812" s="87"/>
    </row>
    <row r="4813" spans="5:5" x14ac:dyDescent="0.2">
      <c r="E4813" s="87"/>
    </row>
    <row r="4814" spans="5:5" x14ac:dyDescent="0.2">
      <c r="E4814" s="87"/>
    </row>
    <row r="4815" spans="5:5" x14ac:dyDescent="0.2">
      <c r="E4815" s="87"/>
    </row>
    <row r="4816" spans="5:5" x14ac:dyDescent="0.2">
      <c r="E4816" s="87"/>
    </row>
    <row r="4817" spans="5:5" x14ac:dyDescent="0.2">
      <c r="E4817" s="87"/>
    </row>
    <row r="4818" spans="5:5" x14ac:dyDescent="0.2">
      <c r="E4818" s="87"/>
    </row>
    <row r="4819" spans="5:5" x14ac:dyDescent="0.2">
      <c r="E4819" s="87"/>
    </row>
    <row r="4820" spans="5:5" x14ac:dyDescent="0.2">
      <c r="E4820" s="87"/>
    </row>
    <row r="4821" spans="5:5" x14ac:dyDescent="0.2">
      <c r="E4821" s="87"/>
    </row>
    <row r="4822" spans="5:5" x14ac:dyDescent="0.2">
      <c r="E4822" s="87"/>
    </row>
    <row r="4823" spans="5:5" x14ac:dyDescent="0.2">
      <c r="E4823" s="87"/>
    </row>
    <row r="4824" spans="5:5" x14ac:dyDescent="0.2">
      <c r="E4824" s="87"/>
    </row>
    <row r="4825" spans="5:5" x14ac:dyDescent="0.2">
      <c r="E4825" s="87"/>
    </row>
    <row r="4826" spans="5:5" x14ac:dyDescent="0.2">
      <c r="E4826" s="87"/>
    </row>
    <row r="4827" spans="5:5" x14ac:dyDescent="0.2">
      <c r="E4827" s="87"/>
    </row>
    <row r="4828" spans="5:5" x14ac:dyDescent="0.2">
      <c r="E4828" s="87"/>
    </row>
    <row r="4829" spans="5:5" x14ac:dyDescent="0.2">
      <c r="E4829" s="87"/>
    </row>
    <row r="4830" spans="5:5" x14ac:dyDescent="0.2">
      <c r="E4830" s="87"/>
    </row>
    <row r="4831" spans="5:5" x14ac:dyDescent="0.2">
      <c r="E4831" s="87"/>
    </row>
    <row r="4832" spans="5:5" x14ac:dyDescent="0.2">
      <c r="E4832" s="87"/>
    </row>
    <row r="4833" spans="5:5" x14ac:dyDescent="0.2">
      <c r="E4833" s="87"/>
    </row>
    <row r="4834" spans="5:5" x14ac:dyDescent="0.2">
      <c r="E4834" s="87"/>
    </row>
    <row r="4835" spans="5:5" x14ac:dyDescent="0.2">
      <c r="E4835" s="87"/>
    </row>
    <row r="4836" spans="5:5" x14ac:dyDescent="0.2">
      <c r="E4836" s="87"/>
    </row>
    <row r="4837" spans="5:5" x14ac:dyDescent="0.2">
      <c r="E4837" s="87"/>
    </row>
    <row r="4838" spans="5:5" x14ac:dyDescent="0.2">
      <c r="E4838" s="87"/>
    </row>
    <row r="4839" spans="5:5" x14ac:dyDescent="0.2">
      <c r="E4839" s="87"/>
    </row>
    <row r="4840" spans="5:5" x14ac:dyDescent="0.2">
      <c r="E4840" s="87"/>
    </row>
    <row r="4841" spans="5:5" x14ac:dyDescent="0.2">
      <c r="E4841" s="87"/>
    </row>
    <row r="4842" spans="5:5" x14ac:dyDescent="0.2">
      <c r="E4842" s="87"/>
    </row>
    <row r="4843" spans="5:5" x14ac:dyDescent="0.2">
      <c r="E4843" s="87"/>
    </row>
    <row r="4844" spans="5:5" x14ac:dyDescent="0.2">
      <c r="E4844" s="87"/>
    </row>
    <row r="4845" spans="5:5" x14ac:dyDescent="0.2">
      <c r="E4845" s="87"/>
    </row>
    <row r="4846" spans="5:5" x14ac:dyDescent="0.2">
      <c r="E4846" s="87"/>
    </row>
    <row r="4847" spans="5:5" x14ac:dyDescent="0.2">
      <c r="E4847" s="87"/>
    </row>
    <row r="4848" spans="5:5" x14ac:dyDescent="0.2">
      <c r="E4848" s="87"/>
    </row>
    <row r="4849" spans="5:5" x14ac:dyDescent="0.2">
      <c r="E4849" s="87"/>
    </row>
    <row r="4850" spans="5:5" x14ac:dyDescent="0.2">
      <c r="E4850" s="87"/>
    </row>
    <row r="4851" spans="5:5" x14ac:dyDescent="0.2">
      <c r="E4851" s="87"/>
    </row>
    <row r="4852" spans="5:5" x14ac:dyDescent="0.2">
      <c r="E4852" s="87"/>
    </row>
    <row r="4853" spans="5:5" x14ac:dyDescent="0.2">
      <c r="E4853" s="87"/>
    </row>
    <row r="4854" spans="5:5" x14ac:dyDescent="0.2">
      <c r="E4854" s="87"/>
    </row>
    <row r="4855" spans="5:5" x14ac:dyDescent="0.2">
      <c r="E4855" s="87"/>
    </row>
    <row r="4856" spans="5:5" x14ac:dyDescent="0.2">
      <c r="E4856" s="87"/>
    </row>
    <row r="4857" spans="5:5" x14ac:dyDescent="0.2">
      <c r="E4857" s="87"/>
    </row>
    <row r="4858" spans="5:5" x14ac:dyDescent="0.2">
      <c r="E4858" s="87"/>
    </row>
    <row r="4859" spans="5:5" x14ac:dyDescent="0.2">
      <c r="E4859" s="87"/>
    </row>
    <row r="4860" spans="5:5" x14ac:dyDescent="0.2">
      <c r="E4860" s="87"/>
    </row>
    <row r="4861" spans="5:5" x14ac:dyDescent="0.2">
      <c r="E4861" s="87"/>
    </row>
    <row r="4862" spans="5:5" x14ac:dyDescent="0.2">
      <c r="E4862" s="87"/>
    </row>
    <row r="4863" spans="5:5" x14ac:dyDescent="0.2">
      <c r="E4863" s="87"/>
    </row>
    <row r="4864" spans="5:5" x14ac:dyDescent="0.2">
      <c r="E4864" s="87"/>
    </row>
    <row r="4865" spans="5:5" x14ac:dyDescent="0.2">
      <c r="E4865" s="87"/>
    </row>
    <row r="4866" spans="5:5" x14ac:dyDescent="0.2">
      <c r="E4866" s="87"/>
    </row>
    <row r="4867" spans="5:5" x14ac:dyDescent="0.2">
      <c r="E4867" s="87"/>
    </row>
    <row r="4868" spans="5:5" x14ac:dyDescent="0.2">
      <c r="E4868" s="87"/>
    </row>
    <row r="4869" spans="5:5" x14ac:dyDescent="0.2">
      <c r="E4869" s="87"/>
    </row>
    <row r="4870" spans="5:5" x14ac:dyDescent="0.2">
      <c r="E4870" s="87"/>
    </row>
    <row r="4871" spans="5:5" x14ac:dyDescent="0.2">
      <c r="E4871" s="87"/>
    </row>
    <row r="4872" spans="5:5" x14ac:dyDescent="0.2">
      <c r="E4872" s="87"/>
    </row>
    <row r="4873" spans="5:5" x14ac:dyDescent="0.2">
      <c r="E4873" s="87"/>
    </row>
    <row r="4874" spans="5:5" x14ac:dyDescent="0.2">
      <c r="E4874" s="87"/>
    </row>
    <row r="4875" spans="5:5" x14ac:dyDescent="0.2">
      <c r="E4875" s="87"/>
    </row>
    <row r="4876" spans="5:5" x14ac:dyDescent="0.2">
      <c r="E4876" s="87"/>
    </row>
    <row r="4877" spans="5:5" x14ac:dyDescent="0.2">
      <c r="E4877" s="87"/>
    </row>
    <row r="4878" spans="5:5" x14ac:dyDescent="0.2">
      <c r="E4878" s="87"/>
    </row>
    <row r="4879" spans="5:5" x14ac:dyDescent="0.2">
      <c r="E4879" s="87"/>
    </row>
    <row r="4880" spans="5:5" x14ac:dyDescent="0.2">
      <c r="E4880" s="87"/>
    </row>
    <row r="4881" spans="5:5" x14ac:dyDescent="0.2">
      <c r="E4881" s="87"/>
    </row>
    <row r="4882" spans="5:5" x14ac:dyDescent="0.2">
      <c r="E4882" s="87"/>
    </row>
    <row r="4883" spans="5:5" x14ac:dyDescent="0.2">
      <c r="E4883" s="87"/>
    </row>
    <row r="4884" spans="5:5" x14ac:dyDescent="0.2">
      <c r="E4884" s="87"/>
    </row>
    <row r="4885" spans="5:5" x14ac:dyDescent="0.2">
      <c r="E4885" s="87"/>
    </row>
    <row r="4886" spans="5:5" x14ac:dyDescent="0.2">
      <c r="E4886" s="87"/>
    </row>
    <row r="4887" spans="5:5" x14ac:dyDescent="0.2">
      <c r="E4887" s="87"/>
    </row>
    <row r="4888" spans="5:5" x14ac:dyDescent="0.2">
      <c r="E4888" s="87"/>
    </row>
    <row r="4889" spans="5:5" x14ac:dyDescent="0.2">
      <c r="E4889" s="87"/>
    </row>
    <row r="4890" spans="5:5" x14ac:dyDescent="0.2">
      <c r="E4890" s="87"/>
    </row>
    <row r="4891" spans="5:5" x14ac:dyDescent="0.2">
      <c r="E4891" s="87"/>
    </row>
    <row r="4892" spans="5:5" x14ac:dyDescent="0.2">
      <c r="E4892" s="87"/>
    </row>
    <row r="4893" spans="5:5" x14ac:dyDescent="0.2">
      <c r="E4893" s="87"/>
    </row>
    <row r="4894" spans="5:5" x14ac:dyDescent="0.2">
      <c r="E4894" s="87"/>
    </row>
    <row r="4895" spans="5:5" x14ac:dyDescent="0.2">
      <c r="E4895" s="87"/>
    </row>
    <row r="4896" spans="5:5" x14ac:dyDescent="0.2">
      <c r="E4896" s="87"/>
    </row>
    <row r="4897" spans="5:5" x14ac:dyDescent="0.2">
      <c r="E4897" s="87"/>
    </row>
    <row r="4898" spans="5:5" x14ac:dyDescent="0.2">
      <c r="E4898" s="87"/>
    </row>
    <row r="4899" spans="5:5" x14ac:dyDescent="0.2">
      <c r="E4899" s="87"/>
    </row>
    <row r="4900" spans="5:5" x14ac:dyDescent="0.2">
      <c r="E4900" s="87"/>
    </row>
    <row r="4901" spans="5:5" x14ac:dyDescent="0.2">
      <c r="E4901" s="87"/>
    </row>
    <row r="4902" spans="5:5" x14ac:dyDescent="0.2">
      <c r="E4902" s="87"/>
    </row>
    <row r="4903" spans="5:5" x14ac:dyDescent="0.2">
      <c r="E4903" s="87"/>
    </row>
    <row r="4904" spans="5:5" x14ac:dyDescent="0.2">
      <c r="E4904" s="87"/>
    </row>
    <row r="4905" spans="5:5" x14ac:dyDescent="0.2">
      <c r="E4905" s="87"/>
    </row>
    <row r="4906" spans="5:5" x14ac:dyDescent="0.2">
      <c r="E4906" s="87"/>
    </row>
    <row r="4907" spans="5:5" x14ac:dyDescent="0.2">
      <c r="E4907" s="87"/>
    </row>
    <row r="4908" spans="5:5" x14ac:dyDescent="0.2">
      <c r="E4908" s="87"/>
    </row>
    <row r="4909" spans="5:5" x14ac:dyDescent="0.2">
      <c r="E4909" s="87"/>
    </row>
    <row r="4910" spans="5:5" x14ac:dyDescent="0.2">
      <c r="E4910" s="87"/>
    </row>
    <row r="4911" spans="5:5" x14ac:dyDescent="0.2">
      <c r="E4911" s="87"/>
    </row>
    <row r="4912" spans="5:5" x14ac:dyDescent="0.2">
      <c r="E4912" s="87"/>
    </row>
    <row r="4913" spans="5:5" x14ac:dyDescent="0.2">
      <c r="E4913" s="87"/>
    </row>
    <row r="4914" spans="5:5" x14ac:dyDescent="0.2">
      <c r="E4914" s="87"/>
    </row>
    <row r="4915" spans="5:5" x14ac:dyDescent="0.2">
      <c r="E4915" s="87"/>
    </row>
    <row r="4916" spans="5:5" x14ac:dyDescent="0.2">
      <c r="E4916" s="87"/>
    </row>
    <row r="4917" spans="5:5" x14ac:dyDescent="0.2">
      <c r="E4917" s="87"/>
    </row>
    <row r="4918" spans="5:5" x14ac:dyDescent="0.2">
      <c r="E4918" s="87"/>
    </row>
    <row r="4919" spans="5:5" x14ac:dyDescent="0.2">
      <c r="E4919" s="87"/>
    </row>
    <row r="4920" spans="5:5" x14ac:dyDescent="0.2">
      <c r="E4920" s="87"/>
    </row>
    <row r="4921" spans="5:5" x14ac:dyDescent="0.2">
      <c r="E4921" s="87"/>
    </row>
    <row r="4922" spans="5:5" x14ac:dyDescent="0.2">
      <c r="E4922" s="87"/>
    </row>
    <row r="4923" spans="5:5" x14ac:dyDescent="0.2">
      <c r="E4923" s="87"/>
    </row>
    <row r="4924" spans="5:5" x14ac:dyDescent="0.2">
      <c r="E4924" s="87"/>
    </row>
    <row r="4925" spans="5:5" x14ac:dyDescent="0.2">
      <c r="E4925" s="87"/>
    </row>
    <row r="4926" spans="5:5" x14ac:dyDescent="0.2">
      <c r="E4926" s="87"/>
    </row>
    <row r="4927" spans="5:5" x14ac:dyDescent="0.2">
      <c r="E4927" s="87"/>
    </row>
    <row r="4928" spans="5:5" x14ac:dyDescent="0.2">
      <c r="E4928" s="87"/>
    </row>
    <row r="4929" spans="5:5" x14ac:dyDescent="0.2">
      <c r="E4929" s="87"/>
    </row>
    <row r="4930" spans="5:5" x14ac:dyDescent="0.2">
      <c r="E4930" s="87"/>
    </row>
    <row r="4931" spans="5:5" x14ac:dyDescent="0.2">
      <c r="E4931" s="87"/>
    </row>
    <row r="4932" spans="5:5" x14ac:dyDescent="0.2">
      <c r="E4932" s="87"/>
    </row>
    <row r="4933" spans="5:5" x14ac:dyDescent="0.2">
      <c r="E4933" s="87"/>
    </row>
    <row r="4934" spans="5:5" x14ac:dyDescent="0.2">
      <c r="E4934" s="87"/>
    </row>
    <row r="4935" spans="5:5" x14ac:dyDescent="0.2">
      <c r="E4935" s="87"/>
    </row>
    <row r="4936" spans="5:5" x14ac:dyDescent="0.2">
      <c r="E4936" s="87"/>
    </row>
    <row r="4937" spans="5:5" x14ac:dyDescent="0.2">
      <c r="E4937" s="87"/>
    </row>
    <row r="4938" spans="5:5" x14ac:dyDescent="0.2">
      <c r="E4938" s="87"/>
    </row>
    <row r="4939" spans="5:5" x14ac:dyDescent="0.2">
      <c r="E4939" s="87"/>
    </row>
    <row r="4940" spans="5:5" x14ac:dyDescent="0.2">
      <c r="E4940" s="87"/>
    </row>
    <row r="4941" spans="5:5" x14ac:dyDescent="0.2">
      <c r="E4941" s="87"/>
    </row>
    <row r="4942" spans="5:5" x14ac:dyDescent="0.2">
      <c r="E4942" s="87"/>
    </row>
    <row r="4943" spans="5:5" x14ac:dyDescent="0.2">
      <c r="E4943" s="87"/>
    </row>
    <row r="4944" spans="5:5" x14ac:dyDescent="0.2">
      <c r="E4944" s="87"/>
    </row>
    <row r="4945" spans="5:5" x14ac:dyDescent="0.2">
      <c r="E4945" s="87"/>
    </row>
    <row r="4946" spans="5:5" x14ac:dyDescent="0.2">
      <c r="E4946" s="87"/>
    </row>
    <row r="4947" spans="5:5" x14ac:dyDescent="0.2">
      <c r="E4947" s="87"/>
    </row>
    <row r="4948" spans="5:5" x14ac:dyDescent="0.2">
      <c r="E4948" s="87"/>
    </row>
    <row r="4949" spans="5:5" x14ac:dyDescent="0.2">
      <c r="E4949" s="87"/>
    </row>
    <row r="4950" spans="5:5" x14ac:dyDescent="0.2">
      <c r="E4950" s="87"/>
    </row>
    <row r="4951" spans="5:5" x14ac:dyDescent="0.2">
      <c r="E4951" s="87"/>
    </row>
    <row r="4952" spans="5:5" x14ac:dyDescent="0.2">
      <c r="E4952" s="87"/>
    </row>
    <row r="4953" spans="5:5" x14ac:dyDescent="0.2">
      <c r="E4953" s="87"/>
    </row>
    <row r="4954" spans="5:5" x14ac:dyDescent="0.2">
      <c r="E4954" s="87"/>
    </row>
    <row r="4955" spans="5:5" x14ac:dyDescent="0.2">
      <c r="E4955" s="87"/>
    </row>
    <row r="4956" spans="5:5" x14ac:dyDescent="0.2">
      <c r="E4956" s="87"/>
    </row>
    <row r="4957" spans="5:5" x14ac:dyDescent="0.2">
      <c r="E4957" s="87"/>
    </row>
    <row r="4958" spans="5:5" x14ac:dyDescent="0.2">
      <c r="E4958" s="87"/>
    </row>
    <row r="4959" spans="5:5" x14ac:dyDescent="0.2">
      <c r="E4959" s="87"/>
    </row>
    <row r="4960" spans="5:5" x14ac:dyDescent="0.2">
      <c r="E4960" s="87"/>
    </row>
    <row r="4961" spans="5:5" x14ac:dyDescent="0.2">
      <c r="E4961" s="87"/>
    </row>
    <row r="4962" spans="5:5" x14ac:dyDescent="0.2">
      <c r="E4962" s="87"/>
    </row>
    <row r="4963" spans="5:5" x14ac:dyDescent="0.2">
      <c r="E4963" s="87"/>
    </row>
    <row r="4964" spans="5:5" x14ac:dyDescent="0.2">
      <c r="E4964" s="87"/>
    </row>
    <row r="4965" spans="5:5" x14ac:dyDescent="0.2">
      <c r="E4965" s="87"/>
    </row>
    <row r="4966" spans="5:5" x14ac:dyDescent="0.2">
      <c r="E4966" s="87"/>
    </row>
    <row r="4967" spans="5:5" x14ac:dyDescent="0.2">
      <c r="E4967" s="87"/>
    </row>
    <row r="4968" spans="5:5" x14ac:dyDescent="0.2">
      <c r="E4968" s="87"/>
    </row>
    <row r="4969" spans="5:5" x14ac:dyDescent="0.2">
      <c r="E4969" s="87"/>
    </row>
    <row r="4970" spans="5:5" x14ac:dyDescent="0.2">
      <c r="E4970" s="87"/>
    </row>
    <row r="4971" spans="5:5" x14ac:dyDescent="0.2">
      <c r="E4971" s="87"/>
    </row>
    <row r="4972" spans="5:5" x14ac:dyDescent="0.2">
      <c r="E4972" s="87"/>
    </row>
    <row r="4973" spans="5:5" x14ac:dyDescent="0.2">
      <c r="E4973" s="87"/>
    </row>
    <row r="4974" spans="5:5" x14ac:dyDescent="0.2">
      <c r="E4974" s="87"/>
    </row>
    <row r="4975" spans="5:5" x14ac:dyDescent="0.2">
      <c r="E4975" s="87"/>
    </row>
    <row r="4976" spans="5:5" x14ac:dyDescent="0.2">
      <c r="E4976" s="87"/>
    </row>
    <row r="4977" spans="5:5" x14ac:dyDescent="0.2">
      <c r="E4977" s="87"/>
    </row>
    <row r="4978" spans="5:5" x14ac:dyDescent="0.2">
      <c r="E4978" s="87"/>
    </row>
    <row r="4979" spans="5:5" x14ac:dyDescent="0.2">
      <c r="E4979" s="87"/>
    </row>
    <row r="4980" spans="5:5" x14ac:dyDescent="0.2">
      <c r="E4980" s="87"/>
    </row>
    <row r="4981" spans="5:5" x14ac:dyDescent="0.2">
      <c r="E4981" s="87"/>
    </row>
    <row r="4982" spans="5:5" x14ac:dyDescent="0.2">
      <c r="E4982" s="87"/>
    </row>
    <row r="4983" spans="5:5" x14ac:dyDescent="0.2">
      <c r="E4983" s="87"/>
    </row>
    <row r="4984" spans="5:5" x14ac:dyDescent="0.2">
      <c r="E4984" s="87"/>
    </row>
    <row r="4985" spans="5:5" x14ac:dyDescent="0.2">
      <c r="E4985" s="87"/>
    </row>
    <row r="4986" spans="5:5" x14ac:dyDescent="0.2">
      <c r="E4986" s="87"/>
    </row>
    <row r="4987" spans="5:5" x14ac:dyDescent="0.2">
      <c r="E4987" s="87"/>
    </row>
    <row r="4988" spans="5:5" x14ac:dyDescent="0.2">
      <c r="E4988" s="87"/>
    </row>
    <row r="4989" spans="5:5" x14ac:dyDescent="0.2">
      <c r="E4989" s="87"/>
    </row>
    <row r="4990" spans="5:5" x14ac:dyDescent="0.2">
      <c r="E4990" s="87"/>
    </row>
    <row r="4991" spans="5:5" x14ac:dyDescent="0.2">
      <c r="E4991" s="87"/>
    </row>
    <row r="4992" spans="5:5" x14ac:dyDescent="0.2">
      <c r="E4992" s="87"/>
    </row>
  </sheetData>
  <sheetProtection password="EE93" sheet="1" objects="1" scenarios="1" selectLockedCells="1"/>
  <mergeCells count="4">
    <mergeCell ref="B2:H2"/>
    <mergeCell ref="D3:H3"/>
    <mergeCell ref="D4:H4"/>
    <mergeCell ref="D5:H5"/>
  </mergeCells>
  <phoneticPr fontId="15" type="noConversion"/>
  <pageMargins left="0.55000000000000004" right="0.15" top="0.43" bottom="0.24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10 1-2019 Pol</vt:lpstr>
      <vt:lpstr>10 2-2019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'10 1-2019 Pol'!Oblasť_tlače</vt:lpstr>
      <vt:lpstr>'10 2-2019 Pol'!Oblasť_tlače</vt:lpstr>
      <vt:lpstr>Stavba!Oblasť_tlače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Bronislav Múčka</dc:creator>
  <cp:lastModifiedBy>Admin</cp:lastModifiedBy>
  <cp:lastPrinted>2019-12-10T15:51:43Z</cp:lastPrinted>
  <dcterms:created xsi:type="dcterms:W3CDTF">2009-04-08T07:15:50Z</dcterms:created>
  <dcterms:modified xsi:type="dcterms:W3CDTF">2019-12-10T18:49:51Z</dcterms:modified>
</cp:coreProperties>
</file>